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PD Survey\AES\AES 2020\Results\Files for Upload with Publication\"/>
    </mc:Choice>
  </mc:AlternateContent>
  <xr:revisionPtr revIDLastSave="0" documentId="13_ncr:1_{DFE99C99-5B01-4183-B0EB-8DA3D14A2B8F}" xr6:coauthVersionLast="46" xr6:coauthVersionMax="46" xr10:uidLastSave="{00000000-0000-0000-0000-000000000000}"/>
  <bookViews>
    <workbookView xWindow="-120" yWindow="-120" windowWidth="29040" windowHeight="15840" tabRatio="768" activeTab="3" xr2:uid="{00000000-000D-0000-FFFF-FFFF00000000}"/>
  </bookViews>
  <sheets>
    <sheet name="Figure A" sheetId="80" r:id="rId1"/>
    <sheet name="Figure B" sheetId="81" r:id="rId2"/>
    <sheet name="Figure C" sheetId="120" r:id="rId3"/>
    <sheet name="Figure D" sheetId="121" r:id="rId4"/>
    <sheet name="1.1" sheetId="134" r:id="rId5"/>
    <sheet name="1.2" sheetId="135" r:id="rId6"/>
    <sheet name="1.3" sheetId="136" r:id="rId7"/>
    <sheet name="1.4" sheetId="137" r:id="rId8"/>
    <sheet name="1.5" sheetId="138" r:id="rId9"/>
    <sheet name="1.6" sheetId="139" r:id="rId10"/>
    <sheet name="1.7" sheetId="140" r:id="rId11"/>
    <sheet name="1.8" sheetId="141" r:id="rId12"/>
    <sheet name="1.9" sheetId="142" r:id="rId13"/>
    <sheet name="2.1" sheetId="143" r:id="rId14"/>
    <sheet name="2.2" sheetId="144" r:id="rId15"/>
    <sheet name="2.3" sheetId="145" r:id="rId16"/>
    <sheet name="3.1" sheetId="146" r:id="rId17"/>
    <sheet name="3.2 " sheetId="147" r:id="rId18"/>
    <sheet name="3.3" sheetId="148" r:id="rId19"/>
    <sheet name="3.4 " sheetId="149" r:id="rId20"/>
    <sheet name="3.5 " sheetId="29" r:id="rId21"/>
    <sheet name="3.6" sheetId="30" r:id="rId22"/>
    <sheet name="3.7" sheetId="84" r:id="rId23"/>
    <sheet name="3.8 " sheetId="32" r:id="rId24"/>
  </sheets>
  <definedNames>
    <definedName name="AES_2009_2020_DBEI_Datafi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45" l="1"/>
  <c r="C48" i="30" l="1"/>
  <c r="D48" i="30"/>
  <c r="D49" i="30" s="1"/>
  <c r="E48" i="30"/>
  <c r="F48" i="30"/>
  <c r="G48" i="30"/>
  <c r="H48" i="30"/>
  <c r="H49" i="30" s="1"/>
  <c r="I48" i="30"/>
  <c r="J48" i="30"/>
  <c r="J49" i="30" s="1"/>
  <c r="K48" i="30"/>
  <c r="B48" i="30"/>
  <c r="K49" i="30"/>
  <c r="I49" i="30"/>
  <c r="G49" i="30"/>
  <c r="F49" i="30"/>
  <c r="E49" i="30"/>
  <c r="C49" i="30"/>
  <c r="B49" i="30"/>
  <c r="B58" i="149"/>
  <c r="C58" i="149"/>
  <c r="D58" i="149"/>
  <c r="D59" i="149" s="1"/>
  <c r="E58" i="149"/>
  <c r="F58" i="149"/>
  <c r="G58" i="149"/>
  <c r="H58" i="149"/>
  <c r="H59" i="149" s="1"/>
  <c r="I58" i="149"/>
  <c r="J58" i="149"/>
  <c r="J59" i="149" s="1"/>
  <c r="K58" i="149"/>
  <c r="C59" i="149"/>
  <c r="E59" i="149"/>
  <c r="F59" i="149"/>
  <c r="G59" i="149"/>
  <c r="I59" i="149"/>
  <c r="K59" i="149"/>
  <c r="B59" i="149"/>
  <c r="B15" i="149"/>
  <c r="O8" i="149"/>
  <c r="B68" i="84"/>
  <c r="B17" i="84"/>
  <c r="C45" i="30" l="1"/>
  <c r="D45" i="30"/>
  <c r="E45" i="30"/>
  <c r="F45" i="30"/>
  <c r="G45" i="30"/>
  <c r="H45" i="30"/>
  <c r="I45" i="30"/>
  <c r="J45" i="30"/>
  <c r="K45" i="30"/>
  <c r="L45" i="30"/>
  <c r="B45" i="30"/>
  <c r="F60" i="29" l="1"/>
  <c r="L55" i="148"/>
  <c r="M55" i="148"/>
  <c r="C55" i="148"/>
  <c r="D55" i="148"/>
  <c r="E55" i="148"/>
  <c r="F55" i="148"/>
  <c r="G55" i="148"/>
  <c r="H55" i="148"/>
  <c r="I55" i="148"/>
  <c r="J55" i="148"/>
  <c r="K55" i="148"/>
  <c r="B55" i="148"/>
  <c r="L55" i="146"/>
  <c r="C55" i="146"/>
  <c r="D55" i="146"/>
  <c r="E55" i="146"/>
  <c r="F55" i="146"/>
  <c r="G55" i="146"/>
  <c r="H55" i="146"/>
  <c r="I55" i="146"/>
  <c r="J55" i="146"/>
  <c r="K55" i="146"/>
  <c r="B55" i="146"/>
  <c r="K12" i="138"/>
  <c r="F21" i="149" l="1"/>
  <c r="N57" i="146" l="1"/>
  <c r="O57" i="146" s="1"/>
  <c r="B57" i="146"/>
  <c r="C57" i="146"/>
  <c r="D57" i="146"/>
  <c r="E57" i="146"/>
  <c r="F57" i="146"/>
  <c r="G57" i="146"/>
  <c r="H57" i="146"/>
  <c r="I57" i="146"/>
  <c r="J57" i="146"/>
  <c r="K57" i="146"/>
  <c r="L57" i="146" s="1"/>
  <c r="L29" i="146"/>
  <c r="L37" i="146"/>
  <c r="C47" i="145"/>
  <c r="D47" i="145"/>
  <c r="E47" i="145"/>
  <c r="F47" i="145"/>
  <c r="G47" i="145"/>
  <c r="H47" i="145"/>
  <c r="I47" i="145"/>
  <c r="J47" i="145"/>
  <c r="K47" i="145"/>
  <c r="B47" i="145"/>
  <c r="M57" i="146" l="1"/>
  <c r="L47" i="148" l="1"/>
  <c r="M47" i="148" l="1"/>
  <c r="C6" i="135"/>
  <c r="D6" i="135"/>
  <c r="E6" i="135"/>
  <c r="F6" i="135"/>
  <c r="G6" i="135"/>
  <c r="H6" i="135"/>
  <c r="I6" i="135"/>
  <c r="J6" i="135"/>
  <c r="K6" i="135"/>
  <c r="C5" i="135"/>
  <c r="D5" i="135"/>
  <c r="E5" i="135"/>
  <c r="F5" i="135"/>
  <c r="G5" i="135"/>
  <c r="H5" i="135"/>
  <c r="I5" i="135"/>
  <c r="J5" i="135"/>
  <c r="K5" i="135"/>
  <c r="C4" i="135"/>
  <c r="D4" i="135"/>
  <c r="E4" i="135"/>
  <c r="F4" i="135"/>
  <c r="G4" i="135"/>
  <c r="H4" i="135"/>
  <c r="I4" i="135"/>
  <c r="J4" i="135"/>
  <c r="K4" i="135"/>
  <c r="B6" i="135"/>
  <c r="B5" i="135"/>
  <c r="B4" i="135"/>
  <c r="P4" i="135" l="1"/>
  <c r="C8" i="84"/>
  <c r="D8" i="84"/>
  <c r="E8" i="84"/>
  <c r="F8" i="84"/>
  <c r="G8" i="84"/>
  <c r="H8" i="84"/>
  <c r="H9" i="84" s="1"/>
  <c r="I8" i="84"/>
  <c r="J8" i="84"/>
  <c r="K8" i="84"/>
  <c r="C65" i="84"/>
  <c r="D65" i="84"/>
  <c r="E65" i="84"/>
  <c r="F65" i="84"/>
  <c r="G65" i="84"/>
  <c r="H65" i="84"/>
  <c r="I65" i="84"/>
  <c r="J65" i="84"/>
  <c r="K65" i="84"/>
  <c r="B65" i="84"/>
  <c r="B8" i="84"/>
  <c r="C7" i="84"/>
  <c r="C9" i="84" s="1"/>
  <c r="D7" i="84"/>
  <c r="E7" i="84"/>
  <c r="E9" i="84" s="1"/>
  <c r="F7" i="84"/>
  <c r="F9" i="84" s="1"/>
  <c r="G7" i="84"/>
  <c r="H7" i="84"/>
  <c r="I7" i="84"/>
  <c r="J7" i="84"/>
  <c r="J9" i="84" s="1"/>
  <c r="K7" i="84"/>
  <c r="K9" i="84" s="1"/>
  <c r="B7" i="84"/>
  <c r="C5" i="84"/>
  <c r="D5" i="84"/>
  <c r="E5" i="84"/>
  <c r="F5" i="84"/>
  <c r="G5" i="84"/>
  <c r="H5" i="84"/>
  <c r="I5" i="84"/>
  <c r="J5" i="84"/>
  <c r="K5" i="84"/>
  <c r="C4" i="84"/>
  <c r="D4" i="84"/>
  <c r="E4" i="84"/>
  <c r="E6" i="84" s="1"/>
  <c r="F4" i="84"/>
  <c r="G4" i="84"/>
  <c r="H4" i="84"/>
  <c r="H6" i="84" s="1"/>
  <c r="I4" i="84"/>
  <c r="I6" i="84" s="1"/>
  <c r="J4" i="84"/>
  <c r="J6" i="84" s="1"/>
  <c r="J10" i="84" s="1"/>
  <c r="K4" i="84"/>
  <c r="B5" i="84"/>
  <c r="B4" i="84"/>
  <c r="B6" i="84" s="1"/>
  <c r="K6" i="84" l="1"/>
  <c r="K10" i="84" s="1"/>
  <c r="F6" i="84"/>
  <c r="F10" i="84" s="1"/>
  <c r="I9" i="84"/>
  <c r="D6" i="84"/>
  <c r="G9" i="84"/>
  <c r="G6" i="84"/>
  <c r="G10" i="84" s="1"/>
  <c r="E10" i="84"/>
  <c r="B9" i="84"/>
  <c r="B10" i="84" s="1"/>
  <c r="B19" i="84" s="1"/>
  <c r="D9" i="84"/>
  <c r="C6" i="84"/>
  <c r="C10" i="84" s="1"/>
  <c r="I10" i="84"/>
  <c r="H10" i="84"/>
  <c r="C44" i="30"/>
  <c r="D44" i="30"/>
  <c r="E44" i="30"/>
  <c r="F44" i="30"/>
  <c r="G44" i="30"/>
  <c r="H44" i="30"/>
  <c r="I44" i="30"/>
  <c r="J44" i="30"/>
  <c r="K44" i="30"/>
  <c r="N44" i="30" s="1"/>
  <c r="O44" i="30" s="1"/>
  <c r="B44" i="30"/>
  <c r="F28" i="32"/>
  <c r="F57" i="32" s="1"/>
  <c r="F27" i="32"/>
  <c r="F26" i="32"/>
  <c r="F24" i="32"/>
  <c r="F54" i="32" s="1"/>
  <c r="F25" i="32"/>
  <c r="F55" i="32" s="1"/>
  <c r="F23" i="32"/>
  <c r="F53" i="32" s="1"/>
  <c r="F22" i="32"/>
  <c r="F52" i="32" s="1"/>
  <c r="C28" i="32"/>
  <c r="C57" i="32" s="1"/>
  <c r="D28" i="32"/>
  <c r="D57" i="32" s="1"/>
  <c r="E28" i="32"/>
  <c r="E57" i="32" s="1"/>
  <c r="C27" i="32"/>
  <c r="D27" i="32"/>
  <c r="E27" i="32"/>
  <c r="C26" i="32"/>
  <c r="D26" i="32"/>
  <c r="E26" i="32"/>
  <c r="C25" i="32"/>
  <c r="C55" i="32" s="1"/>
  <c r="D25" i="32"/>
  <c r="D55" i="32" s="1"/>
  <c r="E25" i="32"/>
  <c r="E55" i="32" s="1"/>
  <c r="C24" i="32"/>
  <c r="C54" i="32" s="1"/>
  <c r="D24" i="32"/>
  <c r="D54" i="32" s="1"/>
  <c r="E24" i="32"/>
  <c r="E54" i="32" s="1"/>
  <c r="C23" i="32"/>
  <c r="C53" i="32" s="1"/>
  <c r="D23" i="32"/>
  <c r="D53" i="32" s="1"/>
  <c r="E23" i="32"/>
  <c r="E53" i="32" s="1"/>
  <c r="C22" i="32"/>
  <c r="C52" i="32" s="1"/>
  <c r="D22" i="32"/>
  <c r="D52" i="32" s="1"/>
  <c r="E22" i="32"/>
  <c r="E52" i="32" s="1"/>
  <c r="C21" i="32"/>
  <c r="C51" i="32" s="1"/>
  <c r="D21" i="32"/>
  <c r="D51" i="32" s="1"/>
  <c r="E21" i="32"/>
  <c r="E51" i="32" s="1"/>
  <c r="F21" i="32"/>
  <c r="F51" i="32" s="1"/>
  <c r="D19" i="32"/>
  <c r="D49" i="32" s="1"/>
  <c r="E19" i="32"/>
  <c r="E49" i="32" s="1"/>
  <c r="F19" i="32"/>
  <c r="F49" i="32" s="1"/>
  <c r="D18" i="32"/>
  <c r="D48" i="32" s="1"/>
  <c r="E18" i="32"/>
  <c r="E48" i="32" s="1"/>
  <c r="F18" i="32"/>
  <c r="F48" i="32" s="1"/>
  <c r="D17" i="32"/>
  <c r="D47" i="32" s="1"/>
  <c r="E17" i="32"/>
  <c r="E47" i="32" s="1"/>
  <c r="F17" i="32"/>
  <c r="F47" i="32" s="1"/>
  <c r="D16" i="32"/>
  <c r="D46" i="32" s="1"/>
  <c r="E16" i="32"/>
  <c r="E46" i="32" s="1"/>
  <c r="F16" i="32"/>
  <c r="F46" i="32" s="1"/>
  <c r="D15" i="32"/>
  <c r="D45" i="32" s="1"/>
  <c r="E15" i="32"/>
  <c r="E45" i="32" s="1"/>
  <c r="F15" i="32"/>
  <c r="F45" i="32" s="1"/>
  <c r="D14" i="32"/>
  <c r="D44" i="32" s="1"/>
  <c r="E14" i="32"/>
  <c r="E44" i="32" s="1"/>
  <c r="F14" i="32"/>
  <c r="F44" i="32" s="1"/>
  <c r="D13" i="32"/>
  <c r="D43" i="32" s="1"/>
  <c r="E13" i="32"/>
  <c r="E43" i="32" s="1"/>
  <c r="F13" i="32"/>
  <c r="F43" i="32" s="1"/>
  <c r="D12" i="32"/>
  <c r="D42" i="32" s="1"/>
  <c r="E12" i="32"/>
  <c r="E42" i="32" s="1"/>
  <c r="F12" i="32"/>
  <c r="F42" i="32" s="1"/>
  <c r="D11" i="32"/>
  <c r="D41" i="32" s="1"/>
  <c r="E11" i="32"/>
  <c r="E41" i="32" s="1"/>
  <c r="F11" i="32"/>
  <c r="F41" i="32" s="1"/>
  <c r="D10" i="32"/>
  <c r="D40" i="32" s="1"/>
  <c r="E10" i="32"/>
  <c r="E40" i="32" s="1"/>
  <c r="F10" i="32"/>
  <c r="F40" i="32" s="1"/>
  <c r="D9" i="32"/>
  <c r="D39" i="32" s="1"/>
  <c r="E9" i="32"/>
  <c r="E39" i="32" s="1"/>
  <c r="F9" i="32"/>
  <c r="F39" i="32" s="1"/>
  <c r="D8" i="32"/>
  <c r="D38" i="32" s="1"/>
  <c r="E8" i="32"/>
  <c r="E38" i="32" s="1"/>
  <c r="F8" i="32"/>
  <c r="F38" i="32" s="1"/>
  <c r="D7" i="32"/>
  <c r="D37" i="32" s="1"/>
  <c r="E7" i="32"/>
  <c r="E37" i="32" s="1"/>
  <c r="F7" i="32"/>
  <c r="F37" i="32" s="1"/>
  <c r="D6" i="32"/>
  <c r="D36" i="32" s="1"/>
  <c r="E6" i="32"/>
  <c r="E36" i="32" s="1"/>
  <c r="F6" i="32"/>
  <c r="F36" i="32" s="1"/>
  <c r="D5" i="32"/>
  <c r="D35" i="32" s="1"/>
  <c r="E5" i="32"/>
  <c r="E35" i="32" s="1"/>
  <c r="F5" i="32"/>
  <c r="F35" i="32" s="1"/>
  <c r="C5" i="32"/>
  <c r="C35" i="32" s="1"/>
  <c r="C6" i="32"/>
  <c r="C36" i="32" s="1"/>
  <c r="C7" i="32"/>
  <c r="C37" i="32" s="1"/>
  <c r="C8" i="32"/>
  <c r="C9" i="32"/>
  <c r="C39" i="32" s="1"/>
  <c r="C10" i="32"/>
  <c r="C40" i="32" s="1"/>
  <c r="C11" i="32"/>
  <c r="C41" i="32" s="1"/>
  <c r="C12" i="32"/>
  <c r="C42" i="32" s="1"/>
  <c r="C13" i="32"/>
  <c r="C43" i="32" s="1"/>
  <c r="C14" i="32"/>
  <c r="C44" i="32" s="1"/>
  <c r="C15" i="32"/>
  <c r="C45" i="32" s="1"/>
  <c r="C16" i="32"/>
  <c r="C46" i="32" s="1"/>
  <c r="C17" i="32"/>
  <c r="C47" i="32" s="1"/>
  <c r="C18" i="32"/>
  <c r="C48" i="32" s="1"/>
  <c r="C19" i="32"/>
  <c r="C49" i="32" s="1"/>
  <c r="D4" i="32"/>
  <c r="D34" i="32" s="1"/>
  <c r="E4" i="32"/>
  <c r="E34" i="32" s="1"/>
  <c r="F4" i="32"/>
  <c r="F34" i="32" s="1"/>
  <c r="B5" i="32"/>
  <c r="B35" i="32" s="1"/>
  <c r="B6" i="32"/>
  <c r="B36" i="32" s="1"/>
  <c r="B7" i="32"/>
  <c r="B37" i="32" s="1"/>
  <c r="B8" i="32"/>
  <c r="B38" i="32" s="1"/>
  <c r="B9" i="32"/>
  <c r="B39" i="32" s="1"/>
  <c r="B10" i="32"/>
  <c r="B40" i="32" s="1"/>
  <c r="B11" i="32"/>
  <c r="B41" i="32" s="1"/>
  <c r="B12" i="32"/>
  <c r="B42" i="32" s="1"/>
  <c r="B13" i="32"/>
  <c r="B43" i="32" s="1"/>
  <c r="B14" i="32"/>
  <c r="B44" i="32" s="1"/>
  <c r="B15" i="32"/>
  <c r="B45" i="32" s="1"/>
  <c r="B16" i="32"/>
  <c r="B46" i="32" s="1"/>
  <c r="B17" i="32"/>
  <c r="B47" i="32" s="1"/>
  <c r="B18" i="32"/>
  <c r="B48" i="32" s="1"/>
  <c r="B19" i="32"/>
  <c r="B49" i="32" s="1"/>
  <c r="C4" i="32"/>
  <c r="C34" i="32" s="1"/>
  <c r="B22" i="32"/>
  <c r="B52" i="32" s="1"/>
  <c r="B23" i="32"/>
  <c r="B53" i="32" s="1"/>
  <c r="B24" i="32"/>
  <c r="B54" i="32" s="1"/>
  <c r="B25" i="32"/>
  <c r="B55" i="32" s="1"/>
  <c r="B26" i="32"/>
  <c r="B27" i="32"/>
  <c r="B28" i="32"/>
  <c r="B57" i="32" s="1"/>
  <c r="C100" i="32"/>
  <c r="D100" i="32"/>
  <c r="E100" i="32"/>
  <c r="F100" i="32"/>
  <c r="B100" i="32"/>
  <c r="B21" i="32"/>
  <c r="B4" i="32"/>
  <c r="B34" i="32" s="1"/>
  <c r="F41" i="29"/>
  <c r="F45" i="29"/>
  <c r="F37" i="29"/>
  <c r="B20" i="32" l="1"/>
  <c r="B50" i="32" s="1"/>
  <c r="D10" i="84"/>
  <c r="B3" i="32"/>
  <c r="B33" i="32" s="1"/>
  <c r="B51" i="32"/>
  <c r="C3" i="32"/>
  <c r="E20" i="32"/>
  <c r="E50" i="32" s="1"/>
  <c r="C38" i="32"/>
  <c r="F20" i="32"/>
  <c r="F50" i="32" s="1"/>
  <c r="D20" i="32"/>
  <c r="D50" i="32" s="1"/>
  <c r="C20" i="32"/>
  <c r="C50" i="32" s="1"/>
  <c r="E3" i="32"/>
  <c r="D3" i="32"/>
  <c r="B29" i="32"/>
  <c r="B58" i="32" s="1"/>
  <c r="F3" i="32"/>
  <c r="C33" i="32" l="1"/>
  <c r="C29" i="32"/>
  <c r="C58" i="32" s="1"/>
  <c r="D33" i="32"/>
  <c r="D29" i="32"/>
  <c r="D58" i="32" s="1"/>
  <c r="F33" i="32"/>
  <c r="F29" i="32"/>
  <c r="F58" i="32" s="1"/>
  <c r="E33" i="32"/>
  <c r="E29" i="32"/>
  <c r="E58" i="32" s="1"/>
  <c r="C4" i="29"/>
  <c r="D4" i="29"/>
  <c r="E4" i="29"/>
  <c r="F4" i="29"/>
  <c r="C5" i="29"/>
  <c r="B37" i="29" s="1"/>
  <c r="D5" i="29"/>
  <c r="C37" i="29" s="1"/>
  <c r="E5" i="29"/>
  <c r="D37" i="29" s="1"/>
  <c r="F5" i="29"/>
  <c r="E37" i="29" s="1"/>
  <c r="C6" i="29"/>
  <c r="B38" i="29" s="1"/>
  <c r="D6" i="29"/>
  <c r="C38" i="29" s="1"/>
  <c r="E6" i="29"/>
  <c r="D38" i="29" s="1"/>
  <c r="F6" i="29"/>
  <c r="E38" i="29" s="1"/>
  <c r="C7" i="29"/>
  <c r="B39" i="29" s="1"/>
  <c r="D7" i="29"/>
  <c r="C39" i="29" s="1"/>
  <c r="E7" i="29"/>
  <c r="D39" i="29" s="1"/>
  <c r="F7" i="29"/>
  <c r="E39" i="29" s="1"/>
  <c r="C8" i="29"/>
  <c r="B40" i="29" s="1"/>
  <c r="D8" i="29"/>
  <c r="C40" i="29" s="1"/>
  <c r="E8" i="29"/>
  <c r="D40" i="29" s="1"/>
  <c r="F8" i="29"/>
  <c r="E40" i="29" s="1"/>
  <c r="C9" i="29"/>
  <c r="B41" i="29" s="1"/>
  <c r="D9" i="29"/>
  <c r="C41" i="29" s="1"/>
  <c r="E9" i="29"/>
  <c r="D41" i="29" s="1"/>
  <c r="F9" i="29"/>
  <c r="E41" i="29" s="1"/>
  <c r="C10" i="29"/>
  <c r="B42" i="29" s="1"/>
  <c r="D10" i="29"/>
  <c r="C42" i="29" s="1"/>
  <c r="E10" i="29"/>
  <c r="D42" i="29" s="1"/>
  <c r="F10" i="29"/>
  <c r="E42" i="29" s="1"/>
  <c r="C11" i="29"/>
  <c r="B43" i="29" s="1"/>
  <c r="D11" i="29"/>
  <c r="C43" i="29" s="1"/>
  <c r="E11" i="29"/>
  <c r="D43" i="29" s="1"/>
  <c r="F11" i="29"/>
  <c r="E43" i="29" s="1"/>
  <c r="C12" i="29"/>
  <c r="B44" i="29" s="1"/>
  <c r="D12" i="29"/>
  <c r="C44" i="29" s="1"/>
  <c r="E12" i="29"/>
  <c r="D44" i="29" s="1"/>
  <c r="F12" i="29"/>
  <c r="E44" i="29" s="1"/>
  <c r="C13" i="29"/>
  <c r="B45" i="29" s="1"/>
  <c r="D13" i="29"/>
  <c r="C45" i="29" s="1"/>
  <c r="E13" i="29"/>
  <c r="D45" i="29" s="1"/>
  <c r="F13" i="29"/>
  <c r="E45" i="29" s="1"/>
  <c r="C14" i="29"/>
  <c r="B46" i="29" s="1"/>
  <c r="D14" i="29"/>
  <c r="C46" i="29" s="1"/>
  <c r="E14" i="29"/>
  <c r="D46" i="29" s="1"/>
  <c r="F14" i="29"/>
  <c r="E46" i="29" s="1"/>
  <c r="C15" i="29"/>
  <c r="B47" i="29" s="1"/>
  <c r="D15" i="29"/>
  <c r="C47" i="29" s="1"/>
  <c r="E15" i="29"/>
  <c r="D47" i="29" s="1"/>
  <c r="F15" i="29"/>
  <c r="E47" i="29" s="1"/>
  <c r="C16" i="29"/>
  <c r="B48" i="29" s="1"/>
  <c r="D16" i="29"/>
  <c r="C48" i="29" s="1"/>
  <c r="E16" i="29"/>
  <c r="D48" i="29" s="1"/>
  <c r="F16" i="29"/>
  <c r="E48" i="29" s="1"/>
  <c r="C17" i="29"/>
  <c r="B49" i="29" s="1"/>
  <c r="D17" i="29"/>
  <c r="C49" i="29" s="1"/>
  <c r="E17" i="29"/>
  <c r="D49" i="29" s="1"/>
  <c r="F17" i="29"/>
  <c r="E49" i="29" s="1"/>
  <c r="C19" i="29"/>
  <c r="D19" i="29"/>
  <c r="E19" i="29"/>
  <c r="F19" i="29"/>
  <c r="C20" i="29"/>
  <c r="B52" i="29" s="1"/>
  <c r="D20" i="29"/>
  <c r="C52" i="29" s="1"/>
  <c r="E20" i="29"/>
  <c r="D52" i="29" s="1"/>
  <c r="F20" i="29"/>
  <c r="E52" i="29" s="1"/>
  <c r="C21" i="29"/>
  <c r="B53" i="29" s="1"/>
  <c r="D21" i="29"/>
  <c r="C53" i="29" s="1"/>
  <c r="E21" i="29"/>
  <c r="D53" i="29" s="1"/>
  <c r="F21" i="29"/>
  <c r="E53" i="29" s="1"/>
  <c r="C23" i="29"/>
  <c r="D23" i="29"/>
  <c r="E23" i="29"/>
  <c r="F23" i="29"/>
  <c r="C24" i="29"/>
  <c r="B56" i="29" s="1"/>
  <c r="D24" i="29"/>
  <c r="C56" i="29" s="1"/>
  <c r="E24" i="29"/>
  <c r="D56" i="29" s="1"/>
  <c r="F24" i="29"/>
  <c r="E56" i="29" s="1"/>
  <c r="C25" i="29"/>
  <c r="B57" i="29" s="1"/>
  <c r="D25" i="29"/>
  <c r="C57" i="29" s="1"/>
  <c r="E25" i="29"/>
  <c r="D57" i="29" s="1"/>
  <c r="F25" i="29"/>
  <c r="E57" i="29" s="1"/>
  <c r="C26" i="29"/>
  <c r="B58" i="29" s="1"/>
  <c r="D26" i="29"/>
  <c r="C58" i="29" s="1"/>
  <c r="E26" i="29"/>
  <c r="D58" i="29" s="1"/>
  <c r="F26" i="29"/>
  <c r="E58" i="29" s="1"/>
  <c r="C27" i="29"/>
  <c r="B59" i="29" s="1"/>
  <c r="D27" i="29"/>
  <c r="C59" i="29" s="1"/>
  <c r="E27" i="29"/>
  <c r="D59" i="29" s="1"/>
  <c r="F27" i="29"/>
  <c r="E59" i="29" s="1"/>
  <c r="C28" i="29"/>
  <c r="D28" i="29"/>
  <c r="E28" i="29"/>
  <c r="F28" i="29"/>
  <c r="C29" i="29"/>
  <c r="D29" i="29"/>
  <c r="E29" i="29"/>
  <c r="F29" i="29"/>
  <c r="C30" i="29"/>
  <c r="B61" i="29" s="1"/>
  <c r="D30" i="29"/>
  <c r="C61" i="29" s="1"/>
  <c r="E30" i="29"/>
  <c r="D61" i="29" s="1"/>
  <c r="F30" i="29"/>
  <c r="E61" i="29" s="1"/>
  <c r="B13" i="29"/>
  <c r="B7" i="29"/>
  <c r="B28" i="29"/>
  <c r="B27" i="29"/>
  <c r="B29" i="29"/>
  <c r="B26" i="29"/>
  <c r="B30" i="29"/>
  <c r="B25" i="29"/>
  <c r="B24" i="29"/>
  <c r="B23" i="29"/>
  <c r="B20" i="29"/>
  <c r="B21" i="29"/>
  <c r="B19" i="29"/>
  <c r="B15" i="29"/>
  <c r="B16" i="29"/>
  <c r="B17" i="29"/>
  <c r="B14" i="29"/>
  <c r="B9" i="29"/>
  <c r="B12" i="29"/>
  <c r="B11" i="29"/>
  <c r="B10" i="29"/>
  <c r="B6" i="29"/>
  <c r="B8" i="29"/>
  <c r="B5" i="29"/>
  <c r="B4" i="29"/>
  <c r="C100" i="29"/>
  <c r="D100" i="29"/>
  <c r="E100" i="29"/>
  <c r="F100" i="29"/>
  <c r="B100" i="29"/>
  <c r="B4" i="149"/>
  <c r="B6" i="149" s="1"/>
  <c r="B5" i="149"/>
  <c r="B7" i="149"/>
  <c r="B8" i="149"/>
  <c r="C54" i="149"/>
  <c r="D54" i="149"/>
  <c r="E54" i="149"/>
  <c r="F54" i="149"/>
  <c r="G54" i="149"/>
  <c r="H54" i="149"/>
  <c r="I54" i="149"/>
  <c r="J54" i="149"/>
  <c r="K54" i="149"/>
  <c r="B54" i="149"/>
  <c r="C54" i="148"/>
  <c r="D54" i="148"/>
  <c r="E54" i="148"/>
  <c r="F54" i="148"/>
  <c r="G54" i="148"/>
  <c r="H54" i="148"/>
  <c r="I54" i="148"/>
  <c r="J54" i="148"/>
  <c r="K54" i="148"/>
  <c r="B54" i="148"/>
  <c r="C78" i="146"/>
  <c r="D78" i="146"/>
  <c r="E78" i="146"/>
  <c r="F78" i="146"/>
  <c r="G78" i="146"/>
  <c r="H78" i="146"/>
  <c r="I78" i="146"/>
  <c r="J78" i="146"/>
  <c r="K78" i="146"/>
  <c r="B78" i="146"/>
  <c r="C54" i="147"/>
  <c r="D54" i="147"/>
  <c r="E54" i="147"/>
  <c r="F54" i="147"/>
  <c r="G54" i="147"/>
  <c r="H54" i="147"/>
  <c r="I54" i="147"/>
  <c r="J54" i="147"/>
  <c r="K54" i="147"/>
  <c r="B54" i="147"/>
  <c r="C54" i="146"/>
  <c r="D54" i="146"/>
  <c r="E54" i="146"/>
  <c r="F54" i="146"/>
  <c r="G54" i="146"/>
  <c r="H54" i="146"/>
  <c r="I54" i="146"/>
  <c r="J54" i="146"/>
  <c r="K54" i="146"/>
  <c r="B54" i="146"/>
  <c r="B9" i="149" l="1"/>
  <c r="B10" i="149"/>
  <c r="E22" i="29"/>
  <c r="D54" i="29" s="1"/>
  <c r="D55" i="29"/>
  <c r="E3" i="29"/>
  <c r="D35" i="29" s="1"/>
  <c r="D36" i="29"/>
  <c r="D22" i="29"/>
  <c r="C54" i="29" s="1"/>
  <c r="C55" i="29"/>
  <c r="D3" i="29"/>
  <c r="C35" i="29" s="1"/>
  <c r="C36" i="29"/>
  <c r="E18" i="29"/>
  <c r="D50" i="29" s="1"/>
  <c r="D51" i="29"/>
  <c r="D18" i="29"/>
  <c r="C50" i="29" s="1"/>
  <c r="C51" i="29"/>
  <c r="C22" i="29"/>
  <c r="B54" i="29" s="1"/>
  <c r="B55" i="29"/>
  <c r="C18" i="29"/>
  <c r="B50" i="29" s="1"/>
  <c r="B51" i="29"/>
  <c r="C3" i="29"/>
  <c r="B35" i="29" s="1"/>
  <c r="B36" i="29"/>
  <c r="B3" i="29"/>
  <c r="F22" i="29"/>
  <c r="E54" i="29" s="1"/>
  <c r="E55" i="29"/>
  <c r="F18" i="29"/>
  <c r="E50" i="29" s="1"/>
  <c r="E51" i="29"/>
  <c r="F3" i="29"/>
  <c r="E35" i="29" s="1"/>
  <c r="E36" i="29"/>
  <c r="C12" i="145"/>
  <c r="D12" i="145"/>
  <c r="E12" i="145"/>
  <c r="F12" i="145"/>
  <c r="G12" i="145"/>
  <c r="H12" i="145"/>
  <c r="I12" i="145"/>
  <c r="J12" i="145"/>
  <c r="K12" i="145"/>
  <c r="B12" i="145"/>
  <c r="C12" i="144"/>
  <c r="D12" i="144"/>
  <c r="E12" i="144"/>
  <c r="F12" i="144"/>
  <c r="G12" i="144"/>
  <c r="H12" i="144"/>
  <c r="I12" i="144"/>
  <c r="J12" i="144"/>
  <c r="K12" i="144"/>
  <c r="B12" i="144"/>
  <c r="C5" i="139"/>
  <c r="D5" i="139"/>
  <c r="E5" i="139"/>
  <c r="F5" i="139"/>
  <c r="G5" i="139"/>
  <c r="H5" i="139"/>
  <c r="I5" i="139"/>
  <c r="J5" i="139"/>
  <c r="K5" i="139"/>
  <c r="B5" i="139"/>
  <c r="F4" i="139"/>
  <c r="G4" i="139"/>
  <c r="C35" i="139"/>
  <c r="C4" i="139" s="1"/>
  <c r="D35" i="139"/>
  <c r="D4" i="139" s="1"/>
  <c r="E35" i="139"/>
  <c r="E4" i="139" s="1"/>
  <c r="F35" i="139"/>
  <c r="G35" i="139"/>
  <c r="H35" i="139"/>
  <c r="H4" i="139" s="1"/>
  <c r="I35" i="139"/>
  <c r="I4" i="139" s="1"/>
  <c r="J35" i="139"/>
  <c r="J4" i="139" s="1"/>
  <c r="K35" i="139"/>
  <c r="K4" i="139" s="1"/>
  <c r="B35" i="139"/>
  <c r="B4" i="139" s="1"/>
  <c r="C4" i="138"/>
  <c r="D4" i="138"/>
  <c r="E4" i="138"/>
  <c r="F4" i="138"/>
  <c r="G4" i="138"/>
  <c r="H4" i="138"/>
  <c r="I4" i="138"/>
  <c r="J4" i="138"/>
  <c r="K4" i="138"/>
  <c r="B4" i="138"/>
  <c r="C9" i="138"/>
  <c r="D9" i="138"/>
  <c r="E9" i="138"/>
  <c r="F9" i="138"/>
  <c r="G9" i="138"/>
  <c r="H9" i="138"/>
  <c r="I9" i="138"/>
  <c r="J9" i="138"/>
  <c r="K9" i="138"/>
  <c r="B9" i="138"/>
  <c r="C8" i="138"/>
  <c r="D8" i="138"/>
  <c r="E8" i="138"/>
  <c r="F8" i="138"/>
  <c r="G8" i="138"/>
  <c r="H8" i="138"/>
  <c r="I8" i="138"/>
  <c r="J8" i="138"/>
  <c r="K8" i="138"/>
  <c r="B8" i="138"/>
  <c r="C5" i="138"/>
  <c r="D5" i="138"/>
  <c r="E5" i="138"/>
  <c r="F5" i="138"/>
  <c r="G5" i="138"/>
  <c r="H5" i="138"/>
  <c r="I5" i="138"/>
  <c r="J5" i="138"/>
  <c r="K5" i="138"/>
  <c r="B5" i="138"/>
  <c r="E31" i="29" l="1"/>
  <c r="D31" i="29"/>
  <c r="F31" i="29"/>
  <c r="C31" i="29"/>
  <c r="C10" i="137"/>
  <c r="D10" i="137"/>
  <c r="E10" i="137"/>
  <c r="F10" i="137"/>
  <c r="G10" i="137"/>
  <c r="H10" i="137"/>
  <c r="I10" i="137"/>
  <c r="J10" i="137"/>
  <c r="K10" i="137"/>
  <c r="B10" i="137"/>
  <c r="C5" i="137"/>
  <c r="D5" i="137"/>
  <c r="E5" i="137"/>
  <c r="F5" i="137"/>
  <c r="G5" i="137"/>
  <c r="H5" i="137"/>
  <c r="I5" i="137"/>
  <c r="J5" i="137"/>
  <c r="K5" i="137"/>
  <c r="B5" i="137"/>
  <c r="F4" i="137"/>
  <c r="H4" i="137"/>
  <c r="I4" i="137"/>
  <c r="O48" i="137"/>
  <c r="C4" i="137" s="1"/>
  <c r="P48" i="137"/>
  <c r="D4" i="137" s="1"/>
  <c r="Q48" i="137"/>
  <c r="E4" i="137" s="1"/>
  <c r="R48" i="137"/>
  <c r="S48" i="137"/>
  <c r="G4" i="137" s="1"/>
  <c r="T48" i="137"/>
  <c r="U48" i="137"/>
  <c r="V48" i="137"/>
  <c r="J4" i="137" s="1"/>
  <c r="W48" i="137"/>
  <c r="K4" i="137" s="1"/>
  <c r="N48" i="137"/>
  <c r="B4" i="137" s="1"/>
  <c r="C5" i="136"/>
  <c r="D5" i="136"/>
  <c r="E5" i="136"/>
  <c r="F5" i="136"/>
  <c r="G5" i="136"/>
  <c r="H5" i="136"/>
  <c r="I5" i="136"/>
  <c r="J5" i="136"/>
  <c r="K5" i="136"/>
  <c r="B5" i="136" l="1"/>
  <c r="K32" i="136"/>
  <c r="K4" i="136" s="1"/>
  <c r="J32" i="136"/>
  <c r="I32" i="136"/>
  <c r="H32" i="136"/>
  <c r="H4" i="136" s="1"/>
  <c r="G32" i="136"/>
  <c r="G4" i="136" s="1"/>
  <c r="F32" i="136"/>
  <c r="E32" i="136"/>
  <c r="D32" i="136"/>
  <c r="D4" i="136" s="1"/>
  <c r="C32" i="136"/>
  <c r="C4" i="136" s="1"/>
  <c r="B32" i="136"/>
  <c r="B34" i="136" s="1"/>
  <c r="C5" i="121"/>
  <c r="D5" i="121"/>
  <c r="E5" i="121"/>
  <c r="F5" i="121"/>
  <c r="G5" i="121"/>
  <c r="H5" i="121"/>
  <c r="I5" i="121"/>
  <c r="J5" i="121"/>
  <c r="K5" i="121"/>
  <c r="B5" i="121"/>
  <c r="C4" i="121"/>
  <c r="C6" i="121" s="1"/>
  <c r="D4" i="121"/>
  <c r="E4" i="121"/>
  <c r="E6" i="121" s="1"/>
  <c r="F4" i="121"/>
  <c r="G4" i="121"/>
  <c r="G6" i="121" s="1"/>
  <c r="H4" i="121"/>
  <c r="H6" i="121" s="1"/>
  <c r="I4" i="121"/>
  <c r="I6" i="121" s="1"/>
  <c r="J4" i="121"/>
  <c r="J6" i="121" s="1"/>
  <c r="K4" i="121"/>
  <c r="K6" i="121" s="1"/>
  <c r="B4" i="121"/>
  <c r="C5" i="120"/>
  <c r="D5" i="120"/>
  <c r="E5" i="120"/>
  <c r="F5" i="120"/>
  <c r="G5" i="120"/>
  <c r="H5" i="120"/>
  <c r="H6" i="120" s="1"/>
  <c r="I5" i="120"/>
  <c r="J5" i="120"/>
  <c r="K5" i="120"/>
  <c r="L5" i="120" s="1"/>
  <c r="B5" i="120"/>
  <c r="C4" i="120"/>
  <c r="D4" i="120"/>
  <c r="E4" i="120"/>
  <c r="F4" i="120"/>
  <c r="G4" i="120"/>
  <c r="H4" i="120"/>
  <c r="I4" i="120"/>
  <c r="J4" i="120"/>
  <c r="K4" i="120"/>
  <c r="L4" i="120" s="1"/>
  <c r="B4" i="120"/>
  <c r="C3" i="120"/>
  <c r="C6" i="120" s="1"/>
  <c r="D3" i="120"/>
  <c r="D6" i="120" s="1"/>
  <c r="E3" i="120"/>
  <c r="F3" i="120"/>
  <c r="G3" i="120"/>
  <c r="G6" i="120" s="1"/>
  <c r="H3" i="120"/>
  <c r="I3" i="120"/>
  <c r="I6" i="120" s="1"/>
  <c r="J3" i="120"/>
  <c r="K3" i="120"/>
  <c r="L3" i="120" s="1"/>
  <c r="B3" i="120"/>
  <c r="B6" i="120" s="1"/>
  <c r="C4" i="81"/>
  <c r="D4" i="81"/>
  <c r="E4" i="81"/>
  <c r="F4" i="81"/>
  <c r="G4" i="81"/>
  <c r="H4" i="81"/>
  <c r="I4" i="81"/>
  <c r="J4" i="81"/>
  <c r="K4" i="81"/>
  <c r="C5" i="81"/>
  <c r="D5" i="81"/>
  <c r="E5" i="81"/>
  <c r="F5" i="81"/>
  <c r="G5" i="81"/>
  <c r="H5" i="81"/>
  <c r="I5" i="81"/>
  <c r="J5" i="81"/>
  <c r="K5" i="81"/>
  <c r="C6" i="81"/>
  <c r="D6" i="81"/>
  <c r="E6" i="81"/>
  <c r="F6" i="81"/>
  <c r="G6" i="81"/>
  <c r="H6" i="81"/>
  <c r="I6" i="81"/>
  <c r="J6" i="81"/>
  <c r="K6" i="81"/>
  <c r="C7" i="81"/>
  <c r="D7" i="81"/>
  <c r="E7" i="81"/>
  <c r="F7" i="81"/>
  <c r="G7" i="81"/>
  <c r="H7" i="81"/>
  <c r="I7" i="81"/>
  <c r="J7" i="81"/>
  <c r="K7" i="81"/>
  <c r="C8" i="81"/>
  <c r="D8" i="81"/>
  <c r="E8" i="81"/>
  <c r="F8" i="81"/>
  <c r="G8" i="81"/>
  <c r="H8" i="81"/>
  <c r="I8" i="81"/>
  <c r="J8" i="81"/>
  <c r="K8" i="81"/>
  <c r="C9" i="81"/>
  <c r="D9" i="81"/>
  <c r="E9" i="81"/>
  <c r="F9" i="81"/>
  <c r="G9" i="81"/>
  <c r="H9" i="81"/>
  <c r="I9" i="81"/>
  <c r="J9" i="81"/>
  <c r="K9" i="81"/>
  <c r="B5" i="81"/>
  <c r="B6" i="81"/>
  <c r="B7" i="81"/>
  <c r="B8" i="81"/>
  <c r="B9" i="81"/>
  <c r="B4" i="81"/>
  <c r="B6" i="121" l="1"/>
  <c r="D6" i="121"/>
  <c r="F6" i="121"/>
  <c r="D34" i="136"/>
  <c r="K6" i="120"/>
  <c r="C34" i="136"/>
  <c r="F34" i="136"/>
  <c r="F4" i="136"/>
  <c r="G34" i="136"/>
  <c r="H34" i="136"/>
  <c r="K34" i="136"/>
  <c r="E34" i="136"/>
  <c r="E4" i="136"/>
  <c r="I34" i="136"/>
  <c r="I4" i="136"/>
  <c r="B4" i="136"/>
  <c r="J34" i="136"/>
  <c r="J4" i="136"/>
  <c r="J6" i="120"/>
  <c r="F6" i="120"/>
  <c r="E6" i="120"/>
  <c r="M6" i="120" l="1"/>
  <c r="L6" i="120"/>
  <c r="H11" i="137"/>
  <c r="C6" i="137"/>
  <c r="D6" i="137"/>
  <c r="E6" i="137"/>
  <c r="F6" i="137"/>
  <c r="G6" i="137"/>
  <c r="H6" i="137"/>
  <c r="I6" i="137"/>
  <c r="J6" i="137"/>
  <c r="K6" i="137"/>
  <c r="C48" i="137"/>
  <c r="C9" i="137" s="1"/>
  <c r="C11" i="137" s="1"/>
  <c r="D48" i="137"/>
  <c r="D9" i="137" s="1"/>
  <c r="D11" i="137" s="1"/>
  <c r="E48" i="137"/>
  <c r="E9" i="137" s="1"/>
  <c r="E11" i="137" s="1"/>
  <c r="F48" i="137"/>
  <c r="F9" i="137" s="1"/>
  <c r="F11" i="137" s="1"/>
  <c r="G48" i="137"/>
  <c r="G9" i="137" s="1"/>
  <c r="G11" i="137" s="1"/>
  <c r="H48" i="137"/>
  <c r="H9" i="137" s="1"/>
  <c r="I48" i="137"/>
  <c r="I9" i="137" s="1"/>
  <c r="I11" i="137" s="1"/>
  <c r="J48" i="137"/>
  <c r="J9" i="137" s="1"/>
  <c r="J11" i="137" s="1"/>
  <c r="K48" i="137"/>
  <c r="K9" i="137" s="1"/>
  <c r="K11" i="137" s="1"/>
  <c r="B48" i="137"/>
  <c r="B9" i="137" s="1"/>
  <c r="B22" i="29" l="1"/>
  <c r="C5" i="148" l="1"/>
  <c r="D5" i="148"/>
  <c r="E5" i="148"/>
  <c r="F5" i="148"/>
  <c r="G5" i="148"/>
  <c r="H5" i="148"/>
  <c r="I5" i="148"/>
  <c r="J5" i="148"/>
  <c r="K5" i="148"/>
  <c r="B5" i="147"/>
  <c r="B5" i="148"/>
  <c r="B4" i="148" l="1"/>
  <c r="B7" i="147"/>
  <c r="B8" i="147"/>
  <c r="B4" i="147" l="1"/>
  <c r="B8" i="146"/>
  <c r="B65" i="146" s="1"/>
  <c r="B7" i="146"/>
  <c r="B64" i="146" s="1"/>
  <c r="B5" i="146"/>
  <c r="B63" i="146" s="1"/>
  <c r="B4" i="146"/>
  <c r="B62" i="146" s="1"/>
  <c r="C7" i="148"/>
  <c r="D7" i="148"/>
  <c r="E7" i="148"/>
  <c r="F7" i="148"/>
  <c r="G7" i="148"/>
  <c r="H7" i="148"/>
  <c r="I7" i="148"/>
  <c r="J7" i="148"/>
  <c r="K7" i="148"/>
  <c r="C8" i="148"/>
  <c r="D8" i="148"/>
  <c r="E8" i="148"/>
  <c r="F8" i="148"/>
  <c r="G8" i="148"/>
  <c r="H8" i="148"/>
  <c r="I8" i="148"/>
  <c r="J8" i="148"/>
  <c r="K8" i="148"/>
  <c r="B8" i="148"/>
  <c r="B7" i="148"/>
  <c r="C4" i="148"/>
  <c r="D4" i="148"/>
  <c r="E4" i="148"/>
  <c r="F4" i="148"/>
  <c r="G4" i="148"/>
  <c r="H4" i="148"/>
  <c r="I4" i="148"/>
  <c r="J4" i="148"/>
  <c r="K4" i="148"/>
  <c r="K9" i="148" l="1"/>
  <c r="B67" i="146"/>
  <c r="K26" i="121" l="1"/>
  <c r="K28" i="121" s="1"/>
  <c r="J26" i="121"/>
  <c r="J28" i="121" s="1"/>
  <c r="I26" i="121"/>
  <c r="I28" i="121" s="1"/>
  <c r="H26" i="121"/>
  <c r="H28" i="121" s="1"/>
  <c r="G26" i="121"/>
  <c r="G28" i="121" s="1"/>
  <c r="F26" i="121"/>
  <c r="F28" i="121" s="1"/>
  <c r="E26" i="121"/>
  <c r="E28" i="121" s="1"/>
  <c r="D26" i="121"/>
  <c r="D28" i="121" s="1"/>
  <c r="C26" i="121"/>
  <c r="C28" i="121" s="1"/>
  <c r="B26" i="121"/>
  <c r="B28" i="121" s="1"/>
  <c r="G9" i="32" l="1"/>
  <c r="G39" i="32" s="1"/>
  <c r="C4" i="30"/>
  <c r="D4" i="30"/>
  <c r="E4" i="30"/>
  <c r="F4" i="30"/>
  <c r="G4" i="30"/>
  <c r="H4" i="30"/>
  <c r="I4" i="30"/>
  <c r="J4" i="30"/>
  <c r="K4" i="30"/>
  <c r="C5" i="30"/>
  <c r="D5" i="30"/>
  <c r="E5" i="30"/>
  <c r="E6" i="30" s="1"/>
  <c r="F5" i="30"/>
  <c r="G5" i="30"/>
  <c r="H5" i="30"/>
  <c r="I5" i="30"/>
  <c r="J5" i="30"/>
  <c r="K5" i="30"/>
  <c r="L5" i="30" s="1"/>
  <c r="C7" i="30"/>
  <c r="D7" i="30"/>
  <c r="E7" i="30"/>
  <c r="F7" i="30"/>
  <c r="G7" i="30"/>
  <c r="H7" i="30"/>
  <c r="I7" i="30"/>
  <c r="J7" i="30"/>
  <c r="K7" i="30"/>
  <c r="C8" i="30"/>
  <c r="D8" i="30"/>
  <c r="E8" i="30"/>
  <c r="F8" i="30"/>
  <c r="G8" i="30"/>
  <c r="H8" i="30"/>
  <c r="I8" i="30"/>
  <c r="J8" i="30"/>
  <c r="K8" i="30"/>
  <c r="L8" i="30" s="1"/>
  <c r="E9" i="30"/>
  <c r="J9" i="30"/>
  <c r="B5" i="30"/>
  <c r="B4" i="30"/>
  <c r="B8" i="30"/>
  <c r="B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M44" i="30" s="1"/>
  <c r="G25" i="29"/>
  <c r="F57" i="29" s="1"/>
  <c r="G26" i="29"/>
  <c r="F58" i="29" s="1"/>
  <c r="G27" i="29"/>
  <c r="F59" i="29" s="1"/>
  <c r="G23" i="29"/>
  <c r="F55" i="29" s="1"/>
  <c r="G24" i="29"/>
  <c r="F56" i="29" s="1"/>
  <c r="G14" i="29"/>
  <c r="F46" i="29" s="1"/>
  <c r="G15" i="29"/>
  <c r="F47" i="29" s="1"/>
  <c r="G16" i="29"/>
  <c r="F48" i="29" s="1"/>
  <c r="G17" i="29"/>
  <c r="F49" i="29" s="1"/>
  <c r="B18" i="29"/>
  <c r="B31" i="29" s="1"/>
  <c r="J101" i="29" s="1"/>
  <c r="G19" i="29"/>
  <c r="F51" i="29" s="1"/>
  <c r="G20" i="29"/>
  <c r="F52" i="29" s="1"/>
  <c r="G21" i="29"/>
  <c r="F53" i="29" s="1"/>
  <c r="C5" i="149"/>
  <c r="D5" i="149"/>
  <c r="E5" i="149"/>
  <c r="F5" i="149"/>
  <c r="G5" i="149"/>
  <c r="H5" i="149"/>
  <c r="I5" i="149"/>
  <c r="J5" i="149"/>
  <c r="K5" i="149"/>
  <c r="C8" i="149"/>
  <c r="D8" i="149"/>
  <c r="E8" i="149"/>
  <c r="F8" i="149"/>
  <c r="G8" i="149"/>
  <c r="H8" i="149"/>
  <c r="I8" i="149"/>
  <c r="J8" i="149"/>
  <c r="K8" i="149"/>
  <c r="C7" i="149"/>
  <c r="D7" i="149"/>
  <c r="E7" i="149"/>
  <c r="F7" i="149"/>
  <c r="G7" i="149"/>
  <c r="H7" i="149"/>
  <c r="I7" i="149"/>
  <c r="J7" i="149"/>
  <c r="K7" i="149"/>
  <c r="C4" i="149"/>
  <c r="D4" i="149"/>
  <c r="E4" i="149"/>
  <c r="F4" i="149"/>
  <c r="G4" i="149"/>
  <c r="H4" i="149"/>
  <c r="I4" i="149"/>
  <c r="J4" i="149"/>
  <c r="K4" i="149"/>
  <c r="D6" i="30" l="1"/>
  <c r="F9" i="30"/>
  <c r="I6" i="30"/>
  <c r="J6" i="30"/>
  <c r="J10" i="30" s="1"/>
  <c r="F6" i="30"/>
  <c r="I9" i="30"/>
  <c r="H6" i="30"/>
  <c r="E10" i="30"/>
  <c r="H9" i="30"/>
  <c r="D9" i="30"/>
  <c r="D10" i="30" s="1"/>
  <c r="K6" i="30"/>
  <c r="G6" i="30"/>
  <c r="F10" i="30"/>
  <c r="K9" i="30"/>
  <c r="G9" i="30"/>
  <c r="C9" i="30"/>
  <c r="C6" i="30"/>
  <c r="L7" i="30"/>
  <c r="G7" i="29"/>
  <c r="F39" i="29" s="1"/>
  <c r="G22" i="29"/>
  <c r="F54" i="29" s="1"/>
  <c r="G29" i="29"/>
  <c r="G3" i="29"/>
  <c r="F35" i="29" s="1"/>
  <c r="G18" i="29"/>
  <c r="F50" i="29" s="1"/>
  <c r="P27" i="148"/>
  <c r="P28" i="148"/>
  <c r="P29" i="148"/>
  <c r="P30" i="148"/>
  <c r="P31" i="148"/>
  <c r="P32" i="148"/>
  <c r="P33" i="148"/>
  <c r="P34" i="148"/>
  <c r="P35" i="148"/>
  <c r="P36" i="148"/>
  <c r="P37" i="148"/>
  <c r="P38" i="148"/>
  <c r="P39" i="148"/>
  <c r="P40" i="148"/>
  <c r="P41" i="148"/>
  <c r="P42" i="148"/>
  <c r="P43" i="148"/>
  <c r="P44" i="148"/>
  <c r="P45" i="148"/>
  <c r="P46" i="148"/>
  <c r="P47" i="148"/>
  <c r="P48" i="148"/>
  <c r="P49" i="148"/>
  <c r="P50" i="148"/>
  <c r="P51" i="148"/>
  <c r="P52" i="148"/>
  <c r="P53" i="148"/>
  <c r="P54" i="148"/>
  <c r="P26" i="148"/>
  <c r="O27" i="148"/>
  <c r="O28" i="148"/>
  <c r="O29" i="148"/>
  <c r="O30" i="148"/>
  <c r="O31" i="148"/>
  <c r="O32" i="148"/>
  <c r="O33" i="148"/>
  <c r="O34" i="148"/>
  <c r="O35" i="148"/>
  <c r="O36" i="148"/>
  <c r="O37" i="148"/>
  <c r="O38" i="148"/>
  <c r="O39" i="148"/>
  <c r="O40" i="148"/>
  <c r="O41" i="148"/>
  <c r="O42" i="148"/>
  <c r="O43" i="148"/>
  <c r="O44" i="148"/>
  <c r="O45" i="148"/>
  <c r="O46" i="148"/>
  <c r="O47" i="148"/>
  <c r="O48" i="148"/>
  <c r="O49" i="148"/>
  <c r="O50" i="148"/>
  <c r="O51" i="148"/>
  <c r="O52" i="148"/>
  <c r="O53" i="148"/>
  <c r="O54" i="148"/>
  <c r="N27" i="148"/>
  <c r="N28" i="148"/>
  <c r="N29" i="148"/>
  <c r="N30" i="148"/>
  <c r="N31" i="148"/>
  <c r="N32" i="148"/>
  <c r="N33" i="148"/>
  <c r="N34" i="148"/>
  <c r="N35" i="148"/>
  <c r="N36" i="148"/>
  <c r="N37" i="148"/>
  <c r="N38" i="148"/>
  <c r="N39" i="148"/>
  <c r="N40" i="148"/>
  <c r="N41" i="148"/>
  <c r="N42" i="148"/>
  <c r="N43" i="148"/>
  <c r="N44" i="148"/>
  <c r="N45" i="148"/>
  <c r="N46" i="148"/>
  <c r="N47" i="148"/>
  <c r="N48" i="148"/>
  <c r="N49" i="148"/>
  <c r="N50" i="148"/>
  <c r="N51" i="148"/>
  <c r="N52" i="148"/>
  <c r="N53" i="148"/>
  <c r="N54" i="148"/>
  <c r="L27" i="148"/>
  <c r="M27" i="148" s="1"/>
  <c r="L28" i="148"/>
  <c r="M28" i="148" s="1"/>
  <c r="L29" i="148"/>
  <c r="M29" i="148" s="1"/>
  <c r="L30" i="148"/>
  <c r="M30" i="148" s="1"/>
  <c r="L31" i="148"/>
  <c r="M31" i="148" s="1"/>
  <c r="L32" i="148"/>
  <c r="M32" i="148" s="1"/>
  <c r="L33" i="148"/>
  <c r="M33" i="148" s="1"/>
  <c r="L34" i="148"/>
  <c r="M34" i="148" s="1"/>
  <c r="L35" i="148"/>
  <c r="M35" i="148" s="1"/>
  <c r="L36" i="148"/>
  <c r="M36" i="148" s="1"/>
  <c r="L37" i="148"/>
  <c r="M37" i="148" s="1"/>
  <c r="L38" i="148"/>
  <c r="M38" i="148" s="1"/>
  <c r="L39" i="148"/>
  <c r="M39" i="148" s="1"/>
  <c r="L40" i="148"/>
  <c r="M40" i="148" s="1"/>
  <c r="L41" i="148"/>
  <c r="M41" i="148" s="1"/>
  <c r="L42" i="148"/>
  <c r="M42" i="148" s="1"/>
  <c r="L43" i="148"/>
  <c r="M43" i="148" s="1"/>
  <c r="L44" i="148"/>
  <c r="M44" i="148" s="1"/>
  <c r="L45" i="148"/>
  <c r="M45" i="148" s="1"/>
  <c r="L46" i="148"/>
  <c r="M46" i="148" s="1"/>
  <c r="L48" i="148"/>
  <c r="M48" i="148" s="1"/>
  <c r="L49" i="148"/>
  <c r="M49" i="148" s="1"/>
  <c r="L50" i="148"/>
  <c r="M50" i="148" s="1"/>
  <c r="L51" i="148"/>
  <c r="M51" i="148" s="1"/>
  <c r="L52" i="148"/>
  <c r="M52" i="148" s="1"/>
  <c r="L53" i="148"/>
  <c r="M53" i="148" s="1"/>
  <c r="L54" i="148"/>
  <c r="M54" i="148" s="1"/>
  <c r="K4" i="147"/>
  <c r="K5" i="147"/>
  <c r="K7" i="147"/>
  <c r="K8" i="147"/>
  <c r="C4" i="147"/>
  <c r="D4" i="147"/>
  <c r="E4" i="147"/>
  <c r="F4" i="147"/>
  <c r="G4" i="147"/>
  <c r="H4" i="147"/>
  <c r="I4" i="147"/>
  <c r="J4" i="147"/>
  <c r="C7" i="147"/>
  <c r="D7" i="147"/>
  <c r="E7" i="147"/>
  <c r="F7" i="147"/>
  <c r="F9" i="147" s="1"/>
  <c r="G7" i="147"/>
  <c r="H7" i="147"/>
  <c r="I7" i="147"/>
  <c r="J7" i="147"/>
  <c r="C8" i="147"/>
  <c r="D8" i="147"/>
  <c r="E8" i="147"/>
  <c r="F8" i="147"/>
  <c r="G8" i="147"/>
  <c r="H8" i="147"/>
  <c r="I8" i="147"/>
  <c r="J8" i="147"/>
  <c r="C9" i="147"/>
  <c r="D9" i="147"/>
  <c r="E9" i="147"/>
  <c r="G9" i="147"/>
  <c r="H9" i="147"/>
  <c r="I9" i="147"/>
  <c r="C5" i="147"/>
  <c r="D5" i="147"/>
  <c r="E5" i="147"/>
  <c r="E6" i="147" s="1"/>
  <c r="E10" i="147" s="1"/>
  <c r="F5" i="147"/>
  <c r="G5" i="147"/>
  <c r="G6" i="147" s="1"/>
  <c r="G10" i="147" s="1"/>
  <c r="H5" i="147"/>
  <c r="I5" i="147"/>
  <c r="I6" i="147" s="1"/>
  <c r="I10" i="147" s="1"/>
  <c r="J5" i="147"/>
  <c r="B6" i="147"/>
  <c r="L9" i="30" l="1"/>
  <c r="I10" i="30"/>
  <c r="L6" i="30"/>
  <c r="J6" i="147"/>
  <c r="H10" i="30"/>
  <c r="J9" i="147"/>
  <c r="J10" i="147" s="1"/>
  <c r="K9" i="147"/>
  <c r="F6" i="147"/>
  <c r="F10" i="147" s="1"/>
  <c r="H6" i="147"/>
  <c r="H10" i="147" s="1"/>
  <c r="D6" i="147"/>
  <c r="D10" i="147" s="1"/>
  <c r="C6" i="147"/>
  <c r="C10" i="147" s="1"/>
  <c r="K6" i="147"/>
  <c r="G10" i="30"/>
  <c r="C10" i="30"/>
  <c r="K10" i="30"/>
  <c r="L10" i="30" s="1"/>
  <c r="C4" i="146"/>
  <c r="C62" i="146" s="1"/>
  <c r="D4" i="146"/>
  <c r="D62" i="146" s="1"/>
  <c r="E4" i="146"/>
  <c r="E62" i="146" s="1"/>
  <c r="F4" i="146"/>
  <c r="F62" i="146" s="1"/>
  <c r="G4" i="146"/>
  <c r="G62" i="146" s="1"/>
  <c r="H4" i="146"/>
  <c r="H62" i="146" s="1"/>
  <c r="I4" i="146"/>
  <c r="J4" i="146"/>
  <c r="J62" i="146" s="1"/>
  <c r="K4" i="146"/>
  <c r="K62" i="146" s="1"/>
  <c r="C5" i="146"/>
  <c r="C63" i="146" s="1"/>
  <c r="D5" i="146"/>
  <c r="D63" i="146" s="1"/>
  <c r="E5" i="146"/>
  <c r="E63" i="146" s="1"/>
  <c r="F5" i="146"/>
  <c r="G5" i="146"/>
  <c r="G63" i="146" s="1"/>
  <c r="H5" i="146"/>
  <c r="H63" i="146" s="1"/>
  <c r="I5" i="146"/>
  <c r="I63" i="146" s="1"/>
  <c r="J5" i="146"/>
  <c r="J63" i="146" s="1"/>
  <c r="K5" i="146"/>
  <c r="L5" i="146" s="1"/>
  <c r="C7" i="146"/>
  <c r="D7" i="146"/>
  <c r="D64" i="146" s="1"/>
  <c r="E7" i="146"/>
  <c r="E64" i="146" s="1"/>
  <c r="F7" i="146"/>
  <c r="F64" i="146" s="1"/>
  <c r="G7" i="146"/>
  <c r="G64" i="146" s="1"/>
  <c r="H7" i="146"/>
  <c r="H64" i="146" s="1"/>
  <c r="I7" i="146"/>
  <c r="I64" i="146" s="1"/>
  <c r="J7" i="146"/>
  <c r="K7" i="146"/>
  <c r="C8" i="146"/>
  <c r="C65" i="146" s="1"/>
  <c r="D8" i="146"/>
  <c r="D65" i="146" s="1"/>
  <c r="E8" i="146"/>
  <c r="E65" i="146" s="1"/>
  <c r="F8" i="146"/>
  <c r="G8" i="146"/>
  <c r="G65" i="146" s="1"/>
  <c r="H8" i="146"/>
  <c r="H65" i="146" s="1"/>
  <c r="I8" i="146"/>
  <c r="I65" i="146" s="1"/>
  <c r="J8" i="146"/>
  <c r="J65" i="146" s="1"/>
  <c r="K8" i="146"/>
  <c r="K65" i="146" s="1"/>
  <c r="B9" i="146"/>
  <c r="B6" i="146"/>
  <c r="L54" i="146"/>
  <c r="J6" i="146" l="1"/>
  <c r="D67" i="146"/>
  <c r="J9" i="146"/>
  <c r="J10" i="146" s="1"/>
  <c r="J64" i="146"/>
  <c r="J67" i="146" s="1"/>
  <c r="E6" i="146"/>
  <c r="E67" i="146"/>
  <c r="C67" i="146"/>
  <c r="F9" i="146"/>
  <c r="F65" i="146"/>
  <c r="I6" i="146"/>
  <c r="I62" i="146"/>
  <c r="I67" i="146" s="1"/>
  <c r="G9" i="146"/>
  <c r="H67" i="146"/>
  <c r="L7" i="146"/>
  <c r="K64" i="146"/>
  <c r="K67" i="146" s="1"/>
  <c r="C9" i="146"/>
  <c r="C64" i="146"/>
  <c r="F6" i="146"/>
  <c r="F63" i="146"/>
  <c r="F67" i="146" s="1"/>
  <c r="G67" i="146"/>
  <c r="K10" i="147"/>
  <c r="D6" i="146"/>
  <c r="D10" i="146" s="1"/>
  <c r="K9" i="146"/>
  <c r="I9" i="146"/>
  <c r="E9" i="146"/>
  <c r="K6" i="146"/>
  <c r="G6" i="146"/>
  <c r="C6" i="146"/>
  <c r="C10" i="146" s="1"/>
  <c r="H6" i="146"/>
  <c r="B10" i="146"/>
  <c r="L8" i="146"/>
  <c r="H9" i="146"/>
  <c r="D9" i="146"/>
  <c r="L6" i="146"/>
  <c r="L4" i="146"/>
  <c r="C6" i="139"/>
  <c r="D6" i="139"/>
  <c r="E6" i="139"/>
  <c r="F6" i="139"/>
  <c r="G6" i="139"/>
  <c r="H6" i="139"/>
  <c r="I6" i="139"/>
  <c r="J6" i="139"/>
  <c r="K6" i="139"/>
  <c r="B6" i="139"/>
  <c r="C10" i="138"/>
  <c r="D10" i="138"/>
  <c r="E10" i="138"/>
  <c r="F10" i="138"/>
  <c r="G10" i="138"/>
  <c r="H10" i="138"/>
  <c r="I10" i="138"/>
  <c r="J10" i="138"/>
  <c r="K10" i="138"/>
  <c r="B10" i="138"/>
  <c r="L8" i="138"/>
  <c r="L9" i="138"/>
  <c r="E10" i="146" l="1"/>
  <c r="I10" i="146"/>
  <c r="F10" i="146"/>
  <c r="G10" i="146"/>
  <c r="K10" i="146"/>
  <c r="H10" i="146"/>
  <c r="L10" i="146"/>
  <c r="P57" i="146" s="1"/>
  <c r="L9" i="146"/>
  <c r="C6" i="134"/>
  <c r="D6" i="134"/>
  <c r="E6" i="134"/>
  <c r="F6" i="134"/>
  <c r="G6" i="134"/>
  <c r="H6" i="134"/>
  <c r="I6" i="134"/>
  <c r="J6" i="134"/>
  <c r="K6" i="134"/>
  <c r="B6" i="134"/>
  <c r="C6" i="80"/>
  <c r="D6" i="80"/>
  <c r="E6" i="80"/>
  <c r="F6" i="80"/>
  <c r="G6" i="80"/>
  <c r="H6" i="80"/>
  <c r="I6" i="80"/>
  <c r="J6" i="80"/>
  <c r="K6" i="80"/>
  <c r="B6" i="80"/>
  <c r="M4" i="120" l="1"/>
  <c r="M5" i="120"/>
  <c r="M3" i="120"/>
  <c r="H6" i="149"/>
  <c r="D6" i="149"/>
  <c r="O26" i="148"/>
  <c r="N26" i="148"/>
  <c r="L26" i="148"/>
  <c r="M26" i="148" s="1"/>
  <c r="J62" i="148"/>
  <c r="F62" i="148"/>
  <c r="B62" i="148"/>
  <c r="J61" i="148"/>
  <c r="H61" i="148"/>
  <c r="F61" i="148"/>
  <c r="D61" i="148"/>
  <c r="B61" i="148"/>
  <c r="K59" i="148"/>
  <c r="J59" i="148"/>
  <c r="I59" i="148"/>
  <c r="H59" i="148"/>
  <c r="G59" i="148"/>
  <c r="F59" i="148"/>
  <c r="E59" i="148"/>
  <c r="D59" i="148"/>
  <c r="C59" i="148"/>
  <c r="B59" i="148"/>
  <c r="K58" i="148"/>
  <c r="J58" i="148"/>
  <c r="I58" i="148"/>
  <c r="G58" i="148"/>
  <c r="F58" i="148"/>
  <c r="E58" i="148"/>
  <c r="C58" i="148"/>
  <c r="B58" i="148"/>
  <c r="M21" i="147"/>
  <c r="N52" i="146"/>
  <c r="O52" i="146" s="1"/>
  <c r="L52" i="146"/>
  <c r="M52" i="146" s="1"/>
  <c r="N51" i="146"/>
  <c r="O51" i="146" s="1"/>
  <c r="L51" i="146"/>
  <c r="M51" i="146" s="1"/>
  <c r="N50" i="146"/>
  <c r="O50" i="146" s="1"/>
  <c r="L50" i="146"/>
  <c r="M50" i="146" s="1"/>
  <c r="N49" i="146"/>
  <c r="O49" i="146" s="1"/>
  <c r="L49" i="146"/>
  <c r="M49" i="146" s="1"/>
  <c r="N48" i="146"/>
  <c r="O48" i="146" s="1"/>
  <c r="L48" i="146"/>
  <c r="M48" i="146" s="1"/>
  <c r="N47" i="146"/>
  <c r="O47" i="146" s="1"/>
  <c r="L47" i="146"/>
  <c r="M47" i="146" s="1"/>
  <c r="N46" i="146"/>
  <c r="O46" i="146" s="1"/>
  <c r="L46" i="146"/>
  <c r="M46" i="146" s="1"/>
  <c r="N45" i="146"/>
  <c r="O45" i="146" s="1"/>
  <c r="L45" i="146"/>
  <c r="M45" i="146" s="1"/>
  <c r="N44" i="146"/>
  <c r="O44" i="146" s="1"/>
  <c r="L44" i="146"/>
  <c r="M44" i="146" s="1"/>
  <c r="N43" i="146"/>
  <c r="O43" i="146" s="1"/>
  <c r="L43" i="146"/>
  <c r="M43" i="146" s="1"/>
  <c r="N42" i="146"/>
  <c r="O42" i="146" s="1"/>
  <c r="L42" i="146"/>
  <c r="M42" i="146" s="1"/>
  <c r="N41" i="146"/>
  <c r="O41" i="146" s="1"/>
  <c r="L41" i="146"/>
  <c r="M41" i="146" s="1"/>
  <c r="N40" i="146"/>
  <c r="O40" i="146" s="1"/>
  <c r="L40" i="146"/>
  <c r="M40" i="146" s="1"/>
  <c r="N39" i="146"/>
  <c r="O39" i="146" s="1"/>
  <c r="L39" i="146"/>
  <c r="M39" i="146" s="1"/>
  <c r="N38" i="146"/>
  <c r="O38" i="146" s="1"/>
  <c r="L38" i="146"/>
  <c r="M38" i="146" s="1"/>
  <c r="N37" i="146"/>
  <c r="O37" i="146" s="1"/>
  <c r="M37" i="146"/>
  <c r="N36" i="146"/>
  <c r="O36" i="146" s="1"/>
  <c r="L36" i="146"/>
  <c r="M36" i="146" s="1"/>
  <c r="N35" i="146"/>
  <c r="O35" i="146" s="1"/>
  <c r="L35" i="146"/>
  <c r="M35" i="146" s="1"/>
  <c r="N34" i="146"/>
  <c r="O34" i="146" s="1"/>
  <c r="L34" i="146"/>
  <c r="M34" i="146" s="1"/>
  <c r="N33" i="146"/>
  <c r="O33" i="146" s="1"/>
  <c r="L33" i="146"/>
  <c r="M33" i="146" s="1"/>
  <c r="N32" i="146"/>
  <c r="O32" i="146" s="1"/>
  <c r="L32" i="146"/>
  <c r="M32" i="146" s="1"/>
  <c r="N31" i="146"/>
  <c r="O31" i="146" s="1"/>
  <c r="L31" i="146"/>
  <c r="M31" i="146" s="1"/>
  <c r="N30" i="146"/>
  <c r="O30" i="146" s="1"/>
  <c r="L30" i="146"/>
  <c r="M30" i="146" s="1"/>
  <c r="N29" i="146"/>
  <c r="O29" i="146" s="1"/>
  <c r="M29" i="146"/>
  <c r="N28" i="146"/>
  <c r="O28" i="146" s="1"/>
  <c r="L28" i="146"/>
  <c r="M28" i="146" s="1"/>
  <c r="N27" i="146"/>
  <c r="O27" i="146" s="1"/>
  <c r="L27" i="146"/>
  <c r="M27" i="146" s="1"/>
  <c r="N26" i="146"/>
  <c r="O26" i="146" s="1"/>
  <c r="L26" i="146"/>
  <c r="M26" i="146" s="1"/>
  <c r="K17" i="146"/>
  <c r="J17" i="146"/>
  <c r="I17" i="146"/>
  <c r="H17" i="146"/>
  <c r="G17" i="146"/>
  <c r="F17" i="146"/>
  <c r="E17" i="146"/>
  <c r="D17" i="146"/>
  <c r="C17" i="146"/>
  <c r="B17" i="146"/>
  <c r="K16" i="146"/>
  <c r="J18" i="146"/>
  <c r="I16" i="146"/>
  <c r="H16" i="146"/>
  <c r="G16" i="146"/>
  <c r="F18" i="146"/>
  <c r="E16" i="146"/>
  <c r="D16" i="146"/>
  <c r="C16" i="146"/>
  <c r="B18" i="146"/>
  <c r="K14" i="146"/>
  <c r="J14" i="146"/>
  <c r="I14" i="146"/>
  <c r="H14" i="146"/>
  <c r="G14" i="146"/>
  <c r="F14" i="146"/>
  <c r="E14" i="146"/>
  <c r="D14" i="146"/>
  <c r="C14" i="146"/>
  <c r="B14" i="146"/>
  <c r="K13" i="146"/>
  <c r="J13" i="146"/>
  <c r="I13" i="146"/>
  <c r="H13" i="146"/>
  <c r="G13" i="146"/>
  <c r="F13" i="146"/>
  <c r="E13" i="146"/>
  <c r="D13" i="146"/>
  <c r="C13" i="146"/>
  <c r="B13" i="146"/>
  <c r="K51" i="145"/>
  <c r="J51" i="145"/>
  <c r="I51" i="145"/>
  <c r="H51" i="145"/>
  <c r="G51" i="145"/>
  <c r="F51" i="145"/>
  <c r="E51" i="145"/>
  <c r="D51" i="145"/>
  <c r="C51" i="145"/>
  <c r="B51" i="145"/>
  <c r="K17" i="145"/>
  <c r="K50" i="145" s="1"/>
  <c r="J17" i="145"/>
  <c r="I17" i="145"/>
  <c r="I50" i="145" s="1"/>
  <c r="H17" i="145"/>
  <c r="G17" i="145"/>
  <c r="G50" i="145" s="1"/>
  <c r="F17" i="145"/>
  <c r="E17" i="145"/>
  <c r="E50" i="145" s="1"/>
  <c r="D17" i="145"/>
  <c r="C17" i="145"/>
  <c r="C50" i="145" s="1"/>
  <c r="B17" i="145"/>
  <c r="K16" i="145"/>
  <c r="K49" i="145" s="1"/>
  <c r="J16" i="145"/>
  <c r="I16" i="145"/>
  <c r="I49" i="145" s="1"/>
  <c r="H16" i="145"/>
  <c r="G16" i="145"/>
  <c r="G49" i="145" s="1"/>
  <c r="F16" i="145"/>
  <c r="E16" i="145"/>
  <c r="E49" i="145" s="1"/>
  <c r="D16" i="145"/>
  <c r="C16" i="145"/>
  <c r="C49" i="145" s="1"/>
  <c r="B16" i="145"/>
  <c r="K15" i="145"/>
  <c r="K48" i="145" s="1"/>
  <c r="J15" i="145"/>
  <c r="I15" i="145"/>
  <c r="I48" i="145" s="1"/>
  <c r="H15" i="145"/>
  <c r="G15" i="145"/>
  <c r="G48" i="145" s="1"/>
  <c r="F15" i="145"/>
  <c r="E15" i="145"/>
  <c r="E48" i="145" s="1"/>
  <c r="D15" i="145"/>
  <c r="C15" i="145"/>
  <c r="C48" i="145" s="1"/>
  <c r="B15" i="145"/>
  <c r="L12" i="145"/>
  <c r="M12" i="145" s="1"/>
  <c r="L11" i="145"/>
  <c r="M11" i="145" s="1"/>
  <c r="L10" i="145"/>
  <c r="M10" i="145" s="1"/>
  <c r="L9" i="145"/>
  <c r="M9" i="145" s="1"/>
  <c r="L8" i="145"/>
  <c r="M8" i="145" s="1"/>
  <c r="L7" i="145"/>
  <c r="M7" i="145" s="1"/>
  <c r="L6" i="145"/>
  <c r="M6" i="145" s="1"/>
  <c r="L5" i="145"/>
  <c r="M5" i="145" s="1"/>
  <c r="L4" i="145"/>
  <c r="M4" i="145" s="1"/>
  <c r="K17" i="144"/>
  <c r="J17" i="144"/>
  <c r="I17" i="144"/>
  <c r="H17" i="144"/>
  <c r="G17" i="144"/>
  <c r="F17" i="144"/>
  <c r="E17" i="144"/>
  <c r="D17" i="144"/>
  <c r="C17" i="144"/>
  <c r="B17" i="144"/>
  <c r="K16" i="144"/>
  <c r="J16" i="144"/>
  <c r="I16" i="144"/>
  <c r="H16" i="144"/>
  <c r="G16" i="144"/>
  <c r="F16" i="144"/>
  <c r="E16" i="144"/>
  <c r="D16" i="144"/>
  <c r="C16" i="144"/>
  <c r="B16" i="144"/>
  <c r="K15" i="144"/>
  <c r="J15" i="144"/>
  <c r="I15" i="144"/>
  <c r="H15" i="144"/>
  <c r="G15" i="144"/>
  <c r="F15" i="144"/>
  <c r="E15" i="144"/>
  <c r="D15" i="144"/>
  <c r="C15" i="144"/>
  <c r="B15" i="144"/>
  <c r="L12" i="144"/>
  <c r="M12" i="144" s="1"/>
  <c r="L11" i="144"/>
  <c r="M11" i="144" s="1"/>
  <c r="L10" i="144"/>
  <c r="M10" i="144" s="1"/>
  <c r="L9" i="144"/>
  <c r="M9" i="144" s="1"/>
  <c r="L8" i="144"/>
  <c r="M8" i="144" s="1"/>
  <c r="L7" i="144"/>
  <c r="M7" i="144" s="1"/>
  <c r="L6" i="144"/>
  <c r="M6" i="144" s="1"/>
  <c r="L5" i="144"/>
  <c r="M5" i="144" s="1"/>
  <c r="L4" i="144"/>
  <c r="M4" i="144" s="1"/>
  <c r="K6" i="143"/>
  <c r="J6" i="143"/>
  <c r="I6" i="143"/>
  <c r="H6" i="143"/>
  <c r="G6" i="143"/>
  <c r="F6" i="143"/>
  <c r="E6" i="143"/>
  <c r="D6" i="143"/>
  <c r="C6" i="143"/>
  <c r="B6" i="143"/>
  <c r="K5" i="143"/>
  <c r="J5" i="143"/>
  <c r="I5" i="143"/>
  <c r="H5" i="143"/>
  <c r="G5" i="143"/>
  <c r="F5" i="143"/>
  <c r="E5" i="143"/>
  <c r="D5" i="143"/>
  <c r="C5" i="143"/>
  <c r="B5" i="143"/>
  <c r="K4" i="143"/>
  <c r="J4" i="143"/>
  <c r="I4" i="143"/>
  <c r="H4" i="143"/>
  <c r="G4" i="143"/>
  <c r="F4" i="143"/>
  <c r="E4" i="143"/>
  <c r="D4" i="143"/>
  <c r="C4" i="143"/>
  <c r="B4" i="143"/>
  <c r="N6" i="142"/>
  <c r="O6" i="142" s="1"/>
  <c r="L6" i="142"/>
  <c r="M6" i="142" s="1"/>
  <c r="N5" i="142"/>
  <c r="O5" i="142" s="1"/>
  <c r="L5" i="142"/>
  <c r="M5" i="142" s="1"/>
  <c r="N4" i="142"/>
  <c r="O4" i="142" s="1"/>
  <c r="L4" i="142"/>
  <c r="M4" i="142" s="1"/>
  <c r="N6" i="141"/>
  <c r="O6" i="141" s="1"/>
  <c r="L6" i="141"/>
  <c r="M6" i="141" s="1"/>
  <c r="N5" i="141"/>
  <c r="O5" i="141" s="1"/>
  <c r="L5" i="141"/>
  <c r="M5" i="141" s="1"/>
  <c r="N4" i="141"/>
  <c r="O4" i="141" s="1"/>
  <c r="L4" i="141"/>
  <c r="M4" i="141" s="1"/>
  <c r="N6" i="140"/>
  <c r="O6" i="140" s="1"/>
  <c r="L6" i="140"/>
  <c r="M6" i="140" s="1"/>
  <c r="N5" i="140"/>
  <c r="O5" i="140" s="1"/>
  <c r="L5" i="140"/>
  <c r="M5" i="140" s="1"/>
  <c r="N4" i="140"/>
  <c r="O4" i="140" s="1"/>
  <c r="L4" i="140"/>
  <c r="M4" i="140" s="1"/>
  <c r="K9" i="139"/>
  <c r="K8" i="139"/>
  <c r="I8" i="139"/>
  <c r="J9" i="139"/>
  <c r="I9" i="139"/>
  <c r="H9" i="139"/>
  <c r="G8" i="139"/>
  <c r="F9" i="139"/>
  <c r="E9" i="139"/>
  <c r="D9" i="139"/>
  <c r="C8" i="139"/>
  <c r="B9" i="139"/>
  <c r="L5" i="139"/>
  <c r="L4" i="139"/>
  <c r="K18" i="138"/>
  <c r="J18" i="138"/>
  <c r="I17" i="138"/>
  <c r="H18" i="138"/>
  <c r="G18" i="138"/>
  <c r="F18" i="138"/>
  <c r="E17" i="138"/>
  <c r="D18" i="138"/>
  <c r="C18" i="138"/>
  <c r="B18" i="138"/>
  <c r="M9" i="138"/>
  <c r="M8" i="138"/>
  <c r="K6" i="138"/>
  <c r="J6" i="138"/>
  <c r="I6" i="138"/>
  <c r="H6" i="138"/>
  <c r="G6" i="138"/>
  <c r="F6" i="138"/>
  <c r="E6" i="138"/>
  <c r="D6" i="138"/>
  <c r="C6" i="138"/>
  <c r="B6" i="138"/>
  <c r="L5" i="138"/>
  <c r="M5" i="138" s="1"/>
  <c r="L4" i="138"/>
  <c r="M4" i="138" s="1"/>
  <c r="K15" i="137"/>
  <c r="J15" i="137"/>
  <c r="I15" i="137"/>
  <c r="H15" i="137"/>
  <c r="G15" i="137"/>
  <c r="F15" i="137"/>
  <c r="E15" i="137"/>
  <c r="D15" i="137"/>
  <c r="C15" i="137"/>
  <c r="K14" i="137"/>
  <c r="J14" i="137"/>
  <c r="I14" i="137"/>
  <c r="H14" i="137"/>
  <c r="G14" i="137"/>
  <c r="F14" i="137"/>
  <c r="E14" i="137"/>
  <c r="D14" i="137"/>
  <c r="C14" i="137"/>
  <c r="K19" i="137"/>
  <c r="J19" i="137"/>
  <c r="I19" i="137"/>
  <c r="H19" i="137"/>
  <c r="G19" i="137"/>
  <c r="F19" i="137"/>
  <c r="E19" i="137"/>
  <c r="D19" i="137"/>
  <c r="C19" i="137"/>
  <c r="B11" i="137"/>
  <c r="B19" i="137" s="1"/>
  <c r="L6" i="137"/>
  <c r="M6" i="137" s="1"/>
  <c r="B6" i="137"/>
  <c r="B15" i="137" s="1"/>
  <c r="L5" i="137"/>
  <c r="M5" i="137" s="1"/>
  <c r="L4" i="137"/>
  <c r="M4" i="137" s="1"/>
  <c r="K6" i="136"/>
  <c r="K9" i="136" s="1"/>
  <c r="J6" i="136"/>
  <c r="J9" i="136" s="1"/>
  <c r="I6" i="136"/>
  <c r="I9" i="136" s="1"/>
  <c r="H6" i="136"/>
  <c r="H9" i="136" s="1"/>
  <c r="G6" i="136"/>
  <c r="G9" i="136" s="1"/>
  <c r="F6" i="136"/>
  <c r="F9" i="136" s="1"/>
  <c r="E6" i="136"/>
  <c r="E9" i="136" s="1"/>
  <c r="D6" i="136"/>
  <c r="D9" i="136" s="1"/>
  <c r="C6" i="136"/>
  <c r="C9" i="136" s="1"/>
  <c r="B6" i="136"/>
  <c r="B9" i="136" s="1"/>
  <c r="L5" i="136"/>
  <c r="M5" i="136" s="1"/>
  <c r="L4" i="136"/>
  <c r="M4" i="136" s="1"/>
  <c r="K8" i="135"/>
  <c r="J9" i="135"/>
  <c r="I8" i="135"/>
  <c r="H9" i="135"/>
  <c r="G9" i="135"/>
  <c r="F9" i="135"/>
  <c r="E8" i="135"/>
  <c r="D9" i="135"/>
  <c r="C9" i="135"/>
  <c r="B9" i="135"/>
  <c r="N5" i="135"/>
  <c r="L5" i="135"/>
  <c r="M5" i="135" s="1"/>
  <c r="N4" i="135"/>
  <c r="L4" i="135"/>
  <c r="M4" i="135" s="1"/>
  <c r="J10" i="134"/>
  <c r="I10" i="134"/>
  <c r="H10" i="134"/>
  <c r="G10" i="134"/>
  <c r="F10" i="134"/>
  <c r="E10" i="134"/>
  <c r="D10" i="134"/>
  <c r="C10" i="134"/>
  <c r="B10" i="134"/>
  <c r="R5" i="134"/>
  <c r="S5" i="134" s="1"/>
  <c r="P5" i="134"/>
  <c r="Q5" i="134" s="1"/>
  <c r="N5" i="134"/>
  <c r="O5" i="134" s="1"/>
  <c r="L5" i="134"/>
  <c r="R4" i="134"/>
  <c r="S4" i="134" s="1"/>
  <c r="P4" i="134"/>
  <c r="Q4" i="134" s="1"/>
  <c r="N4" i="134"/>
  <c r="O4" i="134" s="1"/>
  <c r="L4" i="134"/>
  <c r="D15" i="138" l="1"/>
  <c r="D11" i="138"/>
  <c r="H15" i="138"/>
  <c r="H11" i="138"/>
  <c r="E15" i="138"/>
  <c r="E11" i="138"/>
  <c r="I15" i="138"/>
  <c r="I11" i="138"/>
  <c r="B15" i="138"/>
  <c r="B11" i="138"/>
  <c r="F15" i="138"/>
  <c r="F11" i="138"/>
  <c r="J15" i="138"/>
  <c r="J11" i="138"/>
  <c r="C15" i="138"/>
  <c r="C11" i="138"/>
  <c r="G15" i="138"/>
  <c r="G11" i="138"/>
  <c r="K15" i="138"/>
  <c r="K11" i="138"/>
  <c r="R6" i="134"/>
  <c r="S6" i="134" s="1"/>
  <c r="G8" i="135"/>
  <c r="C8" i="135"/>
  <c r="I9" i="135"/>
  <c r="E9" i="135"/>
  <c r="C17" i="138"/>
  <c r="G17" i="138"/>
  <c r="K17" i="138"/>
  <c r="M18" i="138" s="1"/>
  <c r="E18" i="138"/>
  <c r="I18" i="138"/>
  <c r="F16" i="146"/>
  <c r="K9" i="135"/>
  <c r="B14" i="137"/>
  <c r="B16" i="146"/>
  <c r="J16" i="146"/>
  <c r="K10" i="134"/>
  <c r="E8" i="139"/>
  <c r="G9" i="139"/>
  <c r="C9" i="139"/>
  <c r="D9" i="149"/>
  <c r="F9" i="149"/>
  <c r="H9" i="149"/>
  <c r="J9" i="149"/>
  <c r="F6" i="149"/>
  <c r="J6" i="149"/>
  <c r="C6" i="149"/>
  <c r="E6" i="149"/>
  <c r="G6" i="149"/>
  <c r="I6" i="149"/>
  <c r="K6" i="149"/>
  <c r="C9" i="149"/>
  <c r="E9" i="149"/>
  <c r="G9" i="149"/>
  <c r="I9" i="149"/>
  <c r="K9" i="149"/>
  <c r="L4" i="148"/>
  <c r="M4" i="148" s="1"/>
  <c r="N4" i="148"/>
  <c r="O5" i="148"/>
  <c r="P5" i="148" s="1"/>
  <c r="B6" i="148"/>
  <c r="D6" i="148"/>
  <c r="F6" i="148"/>
  <c r="H6" i="148"/>
  <c r="J6" i="148"/>
  <c r="C61" i="148"/>
  <c r="E61" i="148"/>
  <c r="G61" i="148"/>
  <c r="I61" i="148"/>
  <c r="K61" i="148"/>
  <c r="O7" i="148"/>
  <c r="P7" i="148" s="1"/>
  <c r="L8" i="148"/>
  <c r="M8" i="148" s="1"/>
  <c r="N8" i="148"/>
  <c r="C9" i="148"/>
  <c r="E9" i="148"/>
  <c r="G9" i="148"/>
  <c r="I9" i="148"/>
  <c r="D58" i="148"/>
  <c r="H58" i="148"/>
  <c r="D62" i="148"/>
  <c r="H62" i="148"/>
  <c r="O4" i="148"/>
  <c r="P4" i="148" s="1"/>
  <c r="L5" i="148"/>
  <c r="M5" i="148" s="1"/>
  <c r="N5" i="148"/>
  <c r="C6" i="148"/>
  <c r="E6" i="148"/>
  <c r="G6" i="148"/>
  <c r="I6" i="148"/>
  <c r="K6" i="148"/>
  <c r="L7" i="148"/>
  <c r="M7" i="148" s="1"/>
  <c r="N7" i="148"/>
  <c r="C62" i="148"/>
  <c r="E62" i="148"/>
  <c r="G62" i="148"/>
  <c r="I62" i="148"/>
  <c r="K62" i="148"/>
  <c r="O8" i="148"/>
  <c r="P8" i="148" s="1"/>
  <c r="B9" i="148"/>
  <c r="D9" i="148"/>
  <c r="F9" i="148"/>
  <c r="H9" i="148"/>
  <c r="J9" i="148"/>
  <c r="E15" i="147"/>
  <c r="E60" i="147" s="1"/>
  <c r="C18" i="147"/>
  <c r="C62" i="147" s="1"/>
  <c r="K16" i="147"/>
  <c r="B9" i="147"/>
  <c r="N4" i="146"/>
  <c r="O4" i="146" s="1"/>
  <c r="N8" i="146"/>
  <c r="O8" i="146" s="1"/>
  <c r="C18" i="146"/>
  <c r="E18" i="146"/>
  <c r="G18" i="146"/>
  <c r="I18" i="146"/>
  <c r="N5" i="146"/>
  <c r="O5" i="146" s="1"/>
  <c r="N7" i="146"/>
  <c r="O7" i="146" s="1"/>
  <c r="D18" i="146"/>
  <c r="H18" i="146"/>
  <c r="N53" i="146"/>
  <c r="O53" i="146" s="1"/>
  <c r="L53" i="146"/>
  <c r="B48" i="145"/>
  <c r="D48" i="145"/>
  <c r="F48" i="145"/>
  <c r="H48" i="145"/>
  <c r="J48" i="145"/>
  <c r="J18" i="145"/>
  <c r="J21" i="145" s="1"/>
  <c r="L15" i="145"/>
  <c r="M15" i="145" s="1"/>
  <c r="B49" i="145"/>
  <c r="D49" i="145"/>
  <c r="F49" i="145"/>
  <c r="H49" i="145"/>
  <c r="J49" i="145"/>
  <c r="L16" i="145"/>
  <c r="M16" i="145" s="1"/>
  <c r="B50" i="145"/>
  <c r="D50" i="145"/>
  <c r="F50" i="145"/>
  <c r="H50" i="145"/>
  <c r="J50" i="145"/>
  <c r="L17" i="145"/>
  <c r="M17" i="145" s="1"/>
  <c r="B18" i="145"/>
  <c r="B23" i="145" s="1"/>
  <c r="F18" i="145"/>
  <c r="F23" i="145" s="1"/>
  <c r="N15" i="145"/>
  <c r="O15" i="145" s="1"/>
  <c r="N16" i="145"/>
  <c r="O16" i="145" s="1"/>
  <c r="N17" i="145"/>
  <c r="O17" i="145" s="1"/>
  <c r="D18" i="145"/>
  <c r="D23" i="145" s="1"/>
  <c r="H18" i="145"/>
  <c r="H23" i="145" s="1"/>
  <c r="C18" i="145"/>
  <c r="C21" i="145" s="1"/>
  <c r="E18" i="145"/>
  <c r="E22" i="145" s="1"/>
  <c r="G18" i="145"/>
  <c r="G21" i="145" s="1"/>
  <c r="I18" i="145"/>
  <c r="I21" i="145" s="1"/>
  <c r="K18" i="145"/>
  <c r="K22" i="145" s="1"/>
  <c r="I23" i="145"/>
  <c r="L15" i="144"/>
  <c r="M15" i="144" s="1"/>
  <c r="N15" i="144"/>
  <c r="O15" i="144" s="1"/>
  <c r="L16" i="144"/>
  <c r="M16" i="144" s="1"/>
  <c r="N16" i="144"/>
  <c r="O16" i="144" s="1"/>
  <c r="L17" i="144"/>
  <c r="M17" i="144" s="1"/>
  <c r="N17" i="144"/>
  <c r="O17" i="144" s="1"/>
  <c r="B18" i="144"/>
  <c r="B21" i="144" s="1"/>
  <c r="D18" i="144"/>
  <c r="D22" i="144" s="1"/>
  <c r="F18" i="144"/>
  <c r="F21" i="144" s="1"/>
  <c r="H18" i="144"/>
  <c r="H22" i="144" s="1"/>
  <c r="J18" i="144"/>
  <c r="J21" i="144" s="1"/>
  <c r="C18" i="144"/>
  <c r="C22" i="144" s="1"/>
  <c r="E18" i="144"/>
  <c r="E21" i="144" s="1"/>
  <c r="G18" i="144"/>
  <c r="G22" i="144" s="1"/>
  <c r="I18" i="144"/>
  <c r="I21" i="144" s="1"/>
  <c r="K18" i="144"/>
  <c r="L4" i="143"/>
  <c r="M4" i="143" s="1"/>
  <c r="N4" i="143"/>
  <c r="O4" i="143" s="1"/>
  <c r="L5" i="143"/>
  <c r="M5" i="143" s="1"/>
  <c r="N5" i="143"/>
  <c r="O5" i="143" s="1"/>
  <c r="L6" i="143"/>
  <c r="M6" i="143" s="1"/>
  <c r="N6" i="143"/>
  <c r="O6" i="143" s="1"/>
  <c r="B7" i="143"/>
  <c r="B12" i="143" s="1"/>
  <c r="D7" i="143"/>
  <c r="D11" i="143" s="1"/>
  <c r="F7" i="143"/>
  <c r="F12" i="143" s="1"/>
  <c r="H7" i="143"/>
  <c r="H11" i="143" s="1"/>
  <c r="J7" i="143"/>
  <c r="J12" i="143" s="1"/>
  <c r="C7" i="143"/>
  <c r="C11" i="143" s="1"/>
  <c r="E7" i="143"/>
  <c r="E12" i="143" s="1"/>
  <c r="G7" i="143"/>
  <c r="G11" i="143" s="1"/>
  <c r="I7" i="143"/>
  <c r="I12" i="143" s="1"/>
  <c r="K7" i="143"/>
  <c r="L6" i="139"/>
  <c r="B8" i="139"/>
  <c r="D8" i="139"/>
  <c r="F8" i="139"/>
  <c r="H8" i="139"/>
  <c r="J8" i="139"/>
  <c r="L6" i="138"/>
  <c r="M6" i="138" s="1"/>
  <c r="L10" i="138"/>
  <c r="M10" i="138" s="1"/>
  <c r="B14" i="138"/>
  <c r="B16" i="138" s="1"/>
  <c r="D14" i="138"/>
  <c r="D16" i="138" s="1"/>
  <c r="F14" i="138"/>
  <c r="H14" i="138"/>
  <c r="J14" i="138"/>
  <c r="C14" i="138"/>
  <c r="C16" i="138" s="1"/>
  <c r="E14" i="138"/>
  <c r="G14" i="138"/>
  <c r="G16" i="138" s="1"/>
  <c r="I14" i="138"/>
  <c r="K14" i="138"/>
  <c r="B17" i="138"/>
  <c r="D17" i="138"/>
  <c r="F17" i="138"/>
  <c r="H17" i="138"/>
  <c r="J17" i="138"/>
  <c r="B18" i="137"/>
  <c r="D18" i="137"/>
  <c r="F18" i="137"/>
  <c r="H18" i="137"/>
  <c r="J18" i="137"/>
  <c r="C18" i="137"/>
  <c r="E18" i="137"/>
  <c r="G18" i="137"/>
  <c r="I18" i="137"/>
  <c r="K18" i="137"/>
  <c r="L6" i="136"/>
  <c r="M6" i="136" s="1"/>
  <c r="B8" i="136"/>
  <c r="D8" i="136"/>
  <c r="F8" i="136"/>
  <c r="H8" i="136"/>
  <c r="J8" i="136"/>
  <c r="C8" i="136"/>
  <c r="E8" i="136"/>
  <c r="G8" i="136"/>
  <c r="I8" i="136"/>
  <c r="K8" i="136"/>
  <c r="L6" i="135"/>
  <c r="M6" i="135" s="1"/>
  <c r="N6" i="135"/>
  <c r="B8" i="135"/>
  <c r="D8" i="135"/>
  <c r="F8" i="135"/>
  <c r="H8" i="135"/>
  <c r="J8" i="135"/>
  <c r="L6" i="134"/>
  <c r="M6" i="134" s="1"/>
  <c r="N6" i="134"/>
  <c r="O6" i="134" s="1"/>
  <c r="P6" i="134"/>
  <c r="Q6" i="134" s="1"/>
  <c r="B9" i="134"/>
  <c r="D9" i="134"/>
  <c r="F9" i="134"/>
  <c r="H9" i="134"/>
  <c r="J9" i="134"/>
  <c r="M4" i="134"/>
  <c r="M5" i="134"/>
  <c r="C9" i="134"/>
  <c r="E9" i="134"/>
  <c r="G9" i="134"/>
  <c r="I9" i="134"/>
  <c r="K9" i="134"/>
  <c r="I22" i="145" l="1"/>
  <c r="J16" i="138"/>
  <c r="K17" i="147"/>
  <c r="K61" i="147" s="1"/>
  <c r="C17" i="147"/>
  <c r="C61" i="147" s="1"/>
  <c r="G22" i="145"/>
  <c r="E21" i="145"/>
  <c r="J22" i="145"/>
  <c r="E23" i="145"/>
  <c r="C22" i="145"/>
  <c r="J23" i="145"/>
  <c r="I16" i="138"/>
  <c r="H16" i="138"/>
  <c r="E16" i="138"/>
  <c r="F16" i="138"/>
  <c r="I11" i="143"/>
  <c r="J11" i="143"/>
  <c r="B11" i="143"/>
  <c r="E22" i="144"/>
  <c r="F22" i="144"/>
  <c r="E11" i="143"/>
  <c r="F11" i="143"/>
  <c r="I22" i="144"/>
  <c r="J22" i="144"/>
  <c r="B22" i="144"/>
  <c r="H22" i="145"/>
  <c r="B22" i="145"/>
  <c r="H21" i="145"/>
  <c r="B21" i="145"/>
  <c r="K18" i="147"/>
  <c r="K62" i="147" s="1"/>
  <c r="I10" i="149"/>
  <c r="I15" i="149" s="1"/>
  <c r="E10" i="149"/>
  <c r="E15" i="149" s="1"/>
  <c r="J10" i="149"/>
  <c r="J15" i="149" s="1"/>
  <c r="H10" i="149"/>
  <c r="D10" i="149"/>
  <c r="K10" i="149"/>
  <c r="G10" i="149"/>
  <c r="C10" i="149"/>
  <c r="F10" i="149"/>
  <c r="H63" i="148"/>
  <c r="D63" i="148"/>
  <c r="I60" i="148"/>
  <c r="I10" i="148"/>
  <c r="I19" i="148" s="1"/>
  <c r="E60" i="148"/>
  <c r="E10" i="148"/>
  <c r="E16" i="148" s="1"/>
  <c r="K63" i="148"/>
  <c r="N9" i="148"/>
  <c r="L9" i="148"/>
  <c r="M9" i="148" s="1"/>
  <c r="O9" i="148"/>
  <c r="P9" i="148" s="1"/>
  <c r="G63" i="148"/>
  <c r="C63" i="148"/>
  <c r="J60" i="148"/>
  <c r="J10" i="148"/>
  <c r="F60" i="148"/>
  <c r="F10" i="148"/>
  <c r="F16" i="148" s="1"/>
  <c r="B60" i="148"/>
  <c r="B10" i="148"/>
  <c r="J63" i="148"/>
  <c r="F63" i="148"/>
  <c r="B63" i="148"/>
  <c r="K60" i="148"/>
  <c r="K10" i="148"/>
  <c r="K16" i="148" s="1"/>
  <c r="O6" i="148"/>
  <c r="P6" i="148" s="1"/>
  <c r="N6" i="148"/>
  <c r="L6" i="148"/>
  <c r="M6" i="148" s="1"/>
  <c r="G60" i="148"/>
  <c r="G10" i="148"/>
  <c r="C60" i="148"/>
  <c r="C10" i="148"/>
  <c r="C16" i="148" s="1"/>
  <c r="I63" i="148"/>
  <c r="E63" i="148"/>
  <c r="H60" i="148"/>
  <c r="H10" i="148"/>
  <c r="H19" i="148" s="1"/>
  <c r="D60" i="148"/>
  <c r="D10" i="148"/>
  <c r="D64" i="148" s="1"/>
  <c r="H16" i="147"/>
  <c r="D16" i="147"/>
  <c r="G20" i="147"/>
  <c r="G15" i="147"/>
  <c r="G60" i="147" s="1"/>
  <c r="G16" i="147"/>
  <c r="G14" i="147"/>
  <c r="G59" i="147" s="1"/>
  <c r="E20" i="147"/>
  <c r="E14" i="147"/>
  <c r="E59" i="147" s="1"/>
  <c r="G18" i="147"/>
  <c r="G62" i="147" s="1"/>
  <c r="E17" i="147"/>
  <c r="E61" i="147" s="1"/>
  <c r="B10" i="147"/>
  <c r="G17" i="147"/>
  <c r="G61" i="147" s="1"/>
  <c r="K20" i="147"/>
  <c r="K15" i="147"/>
  <c r="K60" i="147" s="1"/>
  <c r="C20" i="147"/>
  <c r="C15" i="147"/>
  <c r="C60" i="147" s="1"/>
  <c r="E19" i="147"/>
  <c r="K14" i="147"/>
  <c r="K59" i="147" s="1"/>
  <c r="E16" i="147"/>
  <c r="C14" i="147"/>
  <c r="C59" i="147" s="1"/>
  <c r="E18" i="147"/>
  <c r="E62" i="147" s="1"/>
  <c r="K19" i="147"/>
  <c r="G19" i="147"/>
  <c r="C19" i="147"/>
  <c r="C16" i="147"/>
  <c r="M53" i="146"/>
  <c r="K15" i="146"/>
  <c r="N6" i="146"/>
  <c r="O6" i="146" s="1"/>
  <c r="G15" i="146"/>
  <c r="G19" i="146"/>
  <c r="C15" i="146"/>
  <c r="C19" i="146"/>
  <c r="M5" i="146"/>
  <c r="K18" i="146"/>
  <c r="N9" i="146"/>
  <c r="O9" i="146" s="1"/>
  <c r="M8" i="146"/>
  <c r="H19" i="146"/>
  <c r="H15" i="146"/>
  <c r="D15" i="146"/>
  <c r="D19" i="146"/>
  <c r="M7" i="146"/>
  <c r="I15" i="146"/>
  <c r="I19" i="146"/>
  <c r="E15" i="146"/>
  <c r="E19" i="146"/>
  <c r="J19" i="146"/>
  <c r="J15" i="146"/>
  <c r="F19" i="146"/>
  <c r="F15" i="146"/>
  <c r="B15" i="146"/>
  <c r="B19" i="146"/>
  <c r="M4" i="146"/>
  <c r="N18" i="145"/>
  <c r="O18" i="145" s="1"/>
  <c r="L18" i="145"/>
  <c r="M18" i="145" s="1"/>
  <c r="F22" i="145"/>
  <c r="D22" i="145"/>
  <c r="F21" i="145"/>
  <c r="D21" i="145"/>
  <c r="K23" i="145"/>
  <c r="G23" i="145"/>
  <c r="C23" i="145"/>
  <c r="K21" i="145"/>
  <c r="N18" i="144"/>
  <c r="O18" i="144" s="1"/>
  <c r="L18" i="144"/>
  <c r="M18" i="144" s="1"/>
  <c r="K23" i="144"/>
  <c r="G23" i="144"/>
  <c r="C23" i="144"/>
  <c r="K21" i="144"/>
  <c r="G21" i="144"/>
  <c r="C21" i="144"/>
  <c r="H23" i="144"/>
  <c r="D23" i="144"/>
  <c r="H21" i="144"/>
  <c r="D21" i="144"/>
  <c r="I23" i="144"/>
  <c r="E23" i="144"/>
  <c r="K22" i="144"/>
  <c r="J23" i="144"/>
  <c r="F23" i="144"/>
  <c r="B23" i="144"/>
  <c r="N7" i="143"/>
  <c r="O7" i="143" s="1"/>
  <c r="L7" i="143"/>
  <c r="M7" i="143" s="1"/>
  <c r="K10" i="143"/>
  <c r="G10" i="143"/>
  <c r="C10" i="143"/>
  <c r="K12" i="143"/>
  <c r="G12" i="143"/>
  <c r="C12" i="143"/>
  <c r="H10" i="143"/>
  <c r="D10" i="143"/>
  <c r="H12" i="143"/>
  <c r="D12" i="143"/>
  <c r="I10" i="143"/>
  <c r="E10" i="143"/>
  <c r="K11" i="143"/>
  <c r="J10" i="143"/>
  <c r="F10" i="143"/>
  <c r="B10" i="143"/>
  <c r="K16" i="138"/>
  <c r="M15" i="138"/>
  <c r="L11" i="138"/>
  <c r="M11" i="138" s="1"/>
  <c r="F19" i="148" l="1"/>
  <c r="E18" i="149"/>
  <c r="I18" i="149"/>
  <c r="B18" i="149"/>
  <c r="E19" i="148"/>
  <c r="D19" i="147"/>
  <c r="H19" i="147"/>
  <c r="J18" i="149"/>
  <c r="F16" i="149"/>
  <c r="S7" i="149" s="1"/>
  <c r="F17" i="149"/>
  <c r="S8" i="149" s="1"/>
  <c r="F14" i="149"/>
  <c r="S6" i="149" s="1"/>
  <c r="F13" i="149"/>
  <c r="S5" i="149" s="1"/>
  <c r="C13" i="149"/>
  <c r="P5" i="149" s="1"/>
  <c r="C16" i="149"/>
  <c r="P7" i="149" s="1"/>
  <c r="C14" i="149"/>
  <c r="P6" i="149" s="1"/>
  <c r="C17" i="149"/>
  <c r="P8" i="149" s="1"/>
  <c r="G13" i="149"/>
  <c r="T5" i="149" s="1"/>
  <c r="G16" i="149"/>
  <c r="T7" i="149" s="1"/>
  <c r="G14" i="149"/>
  <c r="T6" i="149" s="1"/>
  <c r="G17" i="149"/>
  <c r="T8" i="149" s="1"/>
  <c r="K13" i="149"/>
  <c r="X5" i="149" s="1"/>
  <c r="K16" i="149"/>
  <c r="X7" i="149" s="1"/>
  <c r="K14" i="149"/>
  <c r="X6" i="149" s="1"/>
  <c r="K17" i="149"/>
  <c r="X8" i="149" s="1"/>
  <c r="D15" i="149"/>
  <c r="D16" i="149"/>
  <c r="Q7" i="149" s="1"/>
  <c r="D13" i="149"/>
  <c r="Q5" i="149" s="1"/>
  <c r="D17" i="149"/>
  <c r="Q8" i="149" s="1"/>
  <c r="D14" i="149"/>
  <c r="Q6" i="149" s="1"/>
  <c r="F18" i="149"/>
  <c r="G18" i="149"/>
  <c r="F15" i="149"/>
  <c r="C15" i="149"/>
  <c r="G15" i="149"/>
  <c r="K15" i="149"/>
  <c r="H15" i="149"/>
  <c r="H16" i="149"/>
  <c r="U7" i="149" s="1"/>
  <c r="H13" i="149"/>
  <c r="U5" i="149" s="1"/>
  <c r="H17" i="149"/>
  <c r="U8" i="149" s="1"/>
  <c r="H14" i="149"/>
  <c r="U6" i="149" s="1"/>
  <c r="D18" i="149"/>
  <c r="H18" i="149"/>
  <c r="B16" i="149"/>
  <c r="O7" i="149" s="1"/>
  <c r="B17" i="149"/>
  <c r="B14" i="149"/>
  <c r="O6" i="149" s="1"/>
  <c r="B13" i="149"/>
  <c r="O5" i="149" s="1"/>
  <c r="J16" i="149"/>
  <c r="W7" i="149" s="1"/>
  <c r="J17" i="149"/>
  <c r="W8" i="149" s="1"/>
  <c r="J14" i="149"/>
  <c r="W6" i="149" s="1"/>
  <c r="J13" i="149"/>
  <c r="W5" i="149" s="1"/>
  <c r="E14" i="149"/>
  <c r="R6" i="149" s="1"/>
  <c r="E17" i="149"/>
  <c r="R8" i="149" s="1"/>
  <c r="E13" i="149"/>
  <c r="R5" i="149" s="1"/>
  <c r="E16" i="149"/>
  <c r="R7" i="149" s="1"/>
  <c r="I14" i="149"/>
  <c r="V6" i="149" s="1"/>
  <c r="I17" i="149"/>
  <c r="V8" i="149" s="1"/>
  <c r="I13" i="149"/>
  <c r="V5" i="149" s="1"/>
  <c r="I16" i="149"/>
  <c r="V7" i="149" s="1"/>
  <c r="C18" i="149"/>
  <c r="K18" i="149"/>
  <c r="D20" i="148"/>
  <c r="D17" i="148"/>
  <c r="D14" i="148"/>
  <c r="D18" i="148"/>
  <c r="D15" i="148"/>
  <c r="D16" i="148"/>
  <c r="G64" i="148"/>
  <c r="G20" i="148"/>
  <c r="G14" i="148"/>
  <c r="G15" i="148"/>
  <c r="G18" i="148"/>
  <c r="G17" i="148"/>
  <c r="K64" i="148"/>
  <c r="K20" i="148"/>
  <c r="O10" i="148"/>
  <c r="P10" i="148" s="1"/>
  <c r="K14" i="148"/>
  <c r="N10" i="148"/>
  <c r="L10" i="148"/>
  <c r="M10" i="148" s="1"/>
  <c r="K15" i="148"/>
  <c r="K18" i="148"/>
  <c r="K17" i="148"/>
  <c r="B64" i="148"/>
  <c r="B20" i="148"/>
  <c r="B15" i="148"/>
  <c r="B17" i="148"/>
  <c r="B18" i="148"/>
  <c r="B14" i="148"/>
  <c r="J64" i="148"/>
  <c r="J20" i="148"/>
  <c r="J15" i="148"/>
  <c r="J17" i="148"/>
  <c r="J18" i="148"/>
  <c r="J14" i="148"/>
  <c r="K19" i="148"/>
  <c r="I64" i="148"/>
  <c r="I20" i="148"/>
  <c r="I14" i="148"/>
  <c r="I18" i="148"/>
  <c r="I17" i="148"/>
  <c r="I15" i="148"/>
  <c r="D19" i="148"/>
  <c r="H20" i="148"/>
  <c r="H64" i="148"/>
  <c r="H17" i="148"/>
  <c r="H14" i="148"/>
  <c r="H18" i="148"/>
  <c r="H15" i="148"/>
  <c r="H16" i="148"/>
  <c r="C64" i="148"/>
  <c r="C20" i="148"/>
  <c r="C14" i="148"/>
  <c r="C15" i="148"/>
  <c r="C18" i="148"/>
  <c r="C17" i="148"/>
  <c r="G16" i="148"/>
  <c r="B19" i="148"/>
  <c r="J19" i="148"/>
  <c r="B16" i="148"/>
  <c r="F64" i="148"/>
  <c r="F20" i="148"/>
  <c r="F17" i="148"/>
  <c r="F18" i="148"/>
  <c r="F14" i="148"/>
  <c r="F15" i="148"/>
  <c r="J16" i="148"/>
  <c r="C19" i="148"/>
  <c r="G19" i="148"/>
  <c r="E64" i="148"/>
  <c r="E20" i="148"/>
  <c r="E14" i="148"/>
  <c r="E18" i="148"/>
  <c r="E17" i="148"/>
  <c r="E15" i="148"/>
  <c r="I16" i="148"/>
  <c r="I20" i="147"/>
  <c r="I14" i="147"/>
  <c r="I59" i="147" s="1"/>
  <c r="I18" i="147"/>
  <c r="I62" i="147" s="1"/>
  <c r="I15" i="147"/>
  <c r="I60" i="147" s="1"/>
  <c r="I17" i="147"/>
  <c r="I61" i="147" s="1"/>
  <c r="I16" i="147"/>
  <c r="B20" i="147"/>
  <c r="B14" i="147"/>
  <c r="B59" i="147" s="1"/>
  <c r="B17" i="147"/>
  <c r="B61" i="147" s="1"/>
  <c r="B15" i="147"/>
  <c r="B60" i="147" s="1"/>
  <c r="B18" i="147"/>
  <c r="B62" i="147" s="1"/>
  <c r="F20" i="147"/>
  <c r="F14" i="147"/>
  <c r="F59" i="147" s="1"/>
  <c r="F17" i="147"/>
  <c r="F61" i="147" s="1"/>
  <c r="F15" i="147"/>
  <c r="F60" i="147" s="1"/>
  <c r="F18" i="147"/>
  <c r="F62" i="147" s="1"/>
  <c r="J20" i="147"/>
  <c r="J14" i="147"/>
  <c r="J59" i="147" s="1"/>
  <c r="J17" i="147"/>
  <c r="J61" i="147" s="1"/>
  <c r="J15" i="147"/>
  <c r="J60" i="147" s="1"/>
  <c r="J18" i="147"/>
  <c r="J62" i="147" s="1"/>
  <c r="I19" i="147"/>
  <c r="F19" i="147"/>
  <c r="B16" i="147"/>
  <c r="F16" i="147"/>
  <c r="J16" i="147"/>
  <c r="D20" i="147"/>
  <c r="D15" i="147"/>
  <c r="D60" i="147" s="1"/>
  <c r="D18" i="147"/>
  <c r="D62" i="147" s="1"/>
  <c r="D14" i="147"/>
  <c r="D59" i="147" s="1"/>
  <c r="D17" i="147"/>
  <c r="D61" i="147" s="1"/>
  <c r="H20" i="147"/>
  <c r="H15" i="147"/>
  <c r="H60" i="147" s="1"/>
  <c r="H18" i="147"/>
  <c r="H62" i="147" s="1"/>
  <c r="H14" i="147"/>
  <c r="H59" i="147" s="1"/>
  <c r="H17" i="147"/>
  <c r="H61" i="147" s="1"/>
  <c r="B19" i="147"/>
  <c r="J19" i="147"/>
  <c r="M6" i="146"/>
  <c r="K19" i="146"/>
  <c r="N10" i="146"/>
  <c r="O10" i="146" s="1"/>
  <c r="P6" i="146"/>
  <c r="M9" i="146"/>
  <c r="P9" i="146" l="1"/>
  <c r="P10" i="146"/>
  <c r="M10" i="146"/>
  <c r="P26" i="146"/>
  <c r="P30" i="146"/>
  <c r="P34" i="146"/>
  <c r="P38" i="146"/>
  <c r="P42" i="146"/>
  <c r="P46" i="146"/>
  <c r="P50" i="146"/>
  <c r="P27" i="146"/>
  <c r="P31" i="146"/>
  <c r="P35" i="146"/>
  <c r="P39" i="146"/>
  <c r="P43" i="146"/>
  <c r="P47" i="146"/>
  <c r="P51" i="146"/>
  <c r="P29" i="146"/>
  <c r="P33" i="146"/>
  <c r="P37" i="146"/>
  <c r="P41" i="146"/>
  <c r="P45" i="146"/>
  <c r="P49" i="146"/>
  <c r="P28" i="146"/>
  <c r="P32" i="146"/>
  <c r="P36" i="146"/>
  <c r="P40" i="146"/>
  <c r="P44" i="146"/>
  <c r="P48" i="146"/>
  <c r="P52" i="146"/>
  <c r="P53" i="146"/>
  <c r="P5" i="146"/>
  <c r="P8" i="146"/>
  <c r="P4" i="146"/>
  <c r="P7" i="146"/>
  <c r="L17" i="30" l="1"/>
  <c r="M17" i="30" s="1"/>
  <c r="N17" i="30"/>
  <c r="O17" i="30" s="1"/>
  <c r="M18" i="30"/>
  <c r="N18" i="30"/>
  <c r="O18" i="30" s="1"/>
  <c r="M19" i="30"/>
  <c r="N19" i="30"/>
  <c r="O19" i="30" s="1"/>
  <c r="M20" i="30"/>
  <c r="N20" i="30"/>
  <c r="O20" i="30" s="1"/>
  <c r="M21" i="30"/>
  <c r="N21" i="30"/>
  <c r="O21" i="30" s="1"/>
  <c r="M22" i="30"/>
  <c r="N22" i="30"/>
  <c r="O22" i="30" s="1"/>
  <c r="M23" i="30"/>
  <c r="N23" i="30"/>
  <c r="O23" i="30" s="1"/>
  <c r="M24" i="30"/>
  <c r="N24" i="30"/>
  <c r="O24" i="30" s="1"/>
  <c r="M25" i="30"/>
  <c r="N25" i="30"/>
  <c r="O25" i="30" s="1"/>
  <c r="M26" i="30"/>
  <c r="N26" i="30"/>
  <c r="O26" i="30" s="1"/>
  <c r="M27" i="30"/>
  <c r="N27" i="30"/>
  <c r="O27" i="30" s="1"/>
  <c r="M28" i="30"/>
  <c r="N28" i="30"/>
  <c r="O28" i="30" s="1"/>
  <c r="M29" i="30"/>
  <c r="N29" i="30"/>
  <c r="O29" i="30" s="1"/>
  <c r="M30" i="30"/>
  <c r="N30" i="30"/>
  <c r="O30" i="30" s="1"/>
  <c r="M31" i="30"/>
  <c r="N31" i="30"/>
  <c r="O31" i="30" s="1"/>
  <c r="M32" i="30"/>
  <c r="N32" i="30"/>
  <c r="O32" i="30" s="1"/>
  <c r="M33" i="30"/>
  <c r="N33" i="30"/>
  <c r="O33" i="30" s="1"/>
  <c r="M34" i="30"/>
  <c r="N34" i="30"/>
  <c r="O34" i="30" s="1"/>
  <c r="M35" i="30"/>
  <c r="N35" i="30"/>
  <c r="O35" i="30" s="1"/>
  <c r="M36" i="30"/>
  <c r="N36" i="30"/>
  <c r="O36" i="30" s="1"/>
  <c r="M37" i="30"/>
  <c r="N37" i="30"/>
  <c r="O37" i="30" s="1"/>
  <c r="M38" i="30"/>
  <c r="N38" i="30"/>
  <c r="O38" i="30" s="1"/>
  <c r="M39" i="30"/>
  <c r="N39" i="30"/>
  <c r="O39" i="30" s="1"/>
  <c r="M40" i="30"/>
  <c r="N40" i="30"/>
  <c r="O40" i="30" s="1"/>
  <c r="M41" i="30"/>
  <c r="N41" i="30"/>
  <c r="O41" i="30" s="1"/>
  <c r="M42" i="30"/>
  <c r="N42" i="30"/>
  <c r="O42" i="30" s="1"/>
  <c r="M43" i="30"/>
  <c r="N43" i="30" l="1"/>
  <c r="O43" i="30" s="1"/>
  <c r="G11" i="29" l="1"/>
  <c r="F43" i="29" s="1"/>
  <c r="G12" i="29"/>
  <c r="F44" i="29" s="1"/>
  <c r="G4" i="32" l="1"/>
  <c r="G34" i="32" s="1"/>
  <c r="G17" i="32"/>
  <c r="G47" i="32" s="1"/>
  <c r="L8" i="84"/>
  <c r="M8" i="84" s="1"/>
  <c r="N7" i="84"/>
  <c r="O7" i="84" s="1"/>
  <c r="L7" i="84"/>
  <c r="M7" i="84" s="1"/>
  <c r="N5" i="84"/>
  <c r="O5" i="84" s="1"/>
  <c r="L5" i="84"/>
  <c r="M5" i="84" s="1"/>
  <c r="L4" i="84"/>
  <c r="M4" i="84" s="1"/>
  <c r="J18" i="84" l="1"/>
  <c r="J15" i="84"/>
  <c r="N9" i="84"/>
  <c r="O9" i="84" s="1"/>
  <c r="L9" i="84"/>
  <c r="M9" i="84" s="1"/>
  <c r="J17" i="84"/>
  <c r="N4" i="84"/>
  <c r="O4" i="84" s="1"/>
  <c r="N8" i="84"/>
  <c r="O8" i="84" s="1"/>
  <c r="B13" i="84"/>
  <c r="J13" i="84"/>
  <c r="H16" i="84"/>
  <c r="N6" i="84" l="1"/>
  <c r="O6" i="84" s="1"/>
  <c r="L6" i="84"/>
  <c r="M6" i="84" s="1"/>
  <c r="I19" i="84"/>
  <c r="I17" i="84"/>
  <c r="I13" i="84"/>
  <c r="H19" i="84"/>
  <c r="H17" i="84"/>
  <c r="H13" i="84"/>
  <c r="H14" i="84"/>
  <c r="G15" i="84"/>
  <c r="F15" i="84"/>
  <c r="I16" i="84"/>
  <c r="B15" i="84"/>
  <c r="H15" i="84"/>
  <c r="B14" i="84"/>
  <c r="B16" i="84"/>
  <c r="H18" i="84"/>
  <c r="B18" i="84"/>
  <c r="C15" i="84"/>
  <c r="I18" i="84"/>
  <c r="I15" i="84"/>
  <c r="I14" i="84"/>
  <c r="J14" i="84"/>
  <c r="J19" i="84"/>
  <c r="J16" i="84"/>
  <c r="G19" i="84" l="1"/>
  <c r="G14" i="84"/>
  <c r="G16" i="84"/>
  <c r="G17" i="84"/>
  <c r="G13" i="84"/>
  <c r="G18" i="84"/>
  <c r="K19" i="84"/>
  <c r="K16" i="84"/>
  <c r="N10" i="84"/>
  <c r="O10" i="84" s="1"/>
  <c r="K14" i="84"/>
  <c r="L10" i="84"/>
  <c r="M10" i="84" s="1"/>
  <c r="K18" i="84"/>
  <c r="K17" i="84"/>
  <c r="K13" i="84"/>
  <c r="E19" i="84"/>
  <c r="E17" i="84"/>
  <c r="E13" i="84"/>
  <c r="E16" i="84"/>
  <c r="E15" i="84"/>
  <c r="E14" i="84"/>
  <c r="C19" i="84"/>
  <c r="C16" i="84"/>
  <c r="C14" i="84"/>
  <c r="C13" i="84"/>
  <c r="C18" i="84"/>
  <c r="C17" i="84"/>
  <c r="E18" i="84"/>
  <c r="F16" i="84"/>
  <c r="F19" i="84"/>
  <c r="F14" i="84"/>
  <c r="F13" i="84"/>
  <c r="F18" i="84"/>
  <c r="F17" i="84"/>
  <c r="D19" i="84"/>
  <c r="D17" i="84"/>
  <c r="D13" i="84"/>
  <c r="D16" i="84"/>
  <c r="D15" i="84"/>
  <c r="D14" i="84"/>
  <c r="D18" i="84"/>
  <c r="K15" i="84"/>
  <c r="G31" i="29" l="1"/>
  <c r="F62" i="29" s="1"/>
  <c r="G6" i="29"/>
  <c r="F38" i="29" s="1"/>
  <c r="G4" i="29"/>
  <c r="F36" i="29" s="1"/>
  <c r="K12" i="81" l="1"/>
  <c r="J12" i="81"/>
  <c r="I12" i="81"/>
  <c r="H12" i="81"/>
  <c r="G12" i="81"/>
  <c r="F12" i="81"/>
  <c r="E12" i="81"/>
  <c r="D12" i="81"/>
  <c r="C12" i="81"/>
  <c r="B12" i="81"/>
  <c r="K11" i="81"/>
  <c r="J11" i="81"/>
  <c r="I11" i="81"/>
  <c r="H11" i="81"/>
  <c r="G11" i="81"/>
  <c r="F11" i="81"/>
  <c r="E11" i="81"/>
  <c r="D11" i="81"/>
  <c r="C11" i="81"/>
  <c r="B11" i="81"/>
  <c r="L5" i="80" l="1"/>
  <c r="M5" i="80" s="1"/>
  <c r="L4" i="80"/>
  <c r="M4" i="80" s="1"/>
  <c r="L6" i="80" l="1"/>
  <c r="M6" i="80" s="1"/>
  <c r="G14" i="32" l="1"/>
  <c r="G44" i="32" s="1"/>
  <c r="G5" i="32" l="1"/>
  <c r="G35" i="32" s="1"/>
  <c r="G6" i="32"/>
  <c r="G36" i="32" s="1"/>
  <c r="G7" i="32"/>
  <c r="G37" i="32" s="1"/>
  <c r="G8" i="32"/>
  <c r="G38" i="32" s="1"/>
  <c r="G10" i="32"/>
  <c r="G40" i="32" s="1"/>
  <c r="G11" i="32"/>
  <c r="G41" i="32" s="1"/>
  <c r="G12" i="32"/>
  <c r="G42" i="32" s="1"/>
  <c r="G13" i="32"/>
  <c r="G43" i="32" s="1"/>
  <c r="G15" i="32"/>
  <c r="G45" i="32" s="1"/>
  <c r="G16" i="32"/>
  <c r="G46" i="32" s="1"/>
  <c r="G18" i="32"/>
  <c r="G48" i="32" s="1"/>
  <c r="G19" i="32"/>
  <c r="G49" i="32" s="1"/>
  <c r="G21" i="32"/>
  <c r="G51" i="32" s="1"/>
  <c r="G22" i="32"/>
  <c r="G52" i="32" s="1"/>
  <c r="G23" i="32"/>
  <c r="G53" i="32" s="1"/>
  <c r="G24" i="32"/>
  <c r="G54" i="32" s="1"/>
  <c r="G25" i="32"/>
  <c r="G55" i="32" s="1"/>
  <c r="G26" i="32"/>
  <c r="G56" i="32" s="1"/>
  <c r="G28" i="32"/>
  <c r="G57" i="32" s="1"/>
  <c r="G29" i="32"/>
  <c r="G58" i="32" s="1"/>
  <c r="G20" i="32" l="1"/>
  <c r="G50" i="32" s="1"/>
  <c r="N7" i="30" l="1"/>
  <c r="O7" i="30" s="1"/>
  <c r="N4" i="30"/>
  <c r="O4" i="30" s="1"/>
  <c r="B6" i="30"/>
  <c r="B12" i="30" s="1"/>
  <c r="N5" i="30"/>
  <c r="O5" i="30" s="1"/>
  <c r="M5" i="30"/>
  <c r="N8" i="30"/>
  <c r="O8" i="30" s="1"/>
  <c r="L4" i="30"/>
  <c r="B9" i="30"/>
  <c r="B13" i="30" s="1"/>
  <c r="N9" i="30" l="1"/>
  <c r="O9" i="30" s="1"/>
  <c r="B10" i="30"/>
  <c r="N6" i="30"/>
  <c r="O6" i="30" s="1"/>
  <c r="M7" i="30"/>
  <c r="M9" i="30"/>
  <c r="M8" i="30"/>
  <c r="M4" i="30"/>
  <c r="P6" i="30" l="1"/>
  <c r="N10" i="30"/>
  <c r="O10" i="30" s="1"/>
  <c r="M6" i="30"/>
  <c r="P12" i="30" l="1"/>
  <c r="P10" i="30"/>
  <c r="M10" i="30"/>
  <c r="P5" i="30"/>
  <c r="P7" i="30"/>
  <c r="P8" i="30"/>
  <c r="P9" i="30"/>
  <c r="P4" i="30"/>
  <c r="G8" i="29" l="1"/>
  <c r="F40" i="29" s="1"/>
  <c r="G10" i="29"/>
  <c r="F42" i="29" s="1"/>
  <c r="G30" i="29"/>
  <c r="F61" i="29" s="1"/>
  <c r="G3" i="32" l="1"/>
  <c r="G33" i="32" s="1"/>
</calcChain>
</file>

<file path=xl/sharedStrings.xml><?xml version="1.0" encoding="utf-8"?>
<sst xmlns="http://schemas.openxmlformats.org/spreadsheetml/2006/main" count="924" uniqueCount="184">
  <si>
    <t>2011</t>
  </si>
  <si>
    <t>2012</t>
  </si>
  <si>
    <t>2013</t>
  </si>
  <si>
    <t>2014</t>
  </si>
  <si>
    <t>2015</t>
  </si>
  <si>
    <t>2016</t>
  </si>
  <si>
    <t>Foreign Owned</t>
  </si>
  <si>
    <t>South East</t>
  </si>
  <si>
    <t>Industry</t>
  </si>
  <si>
    <t>Manufacturing</t>
  </si>
  <si>
    <t>Dublin</t>
  </si>
  <si>
    <t>Services</t>
  </si>
  <si>
    <t>Information and Communication</t>
  </si>
  <si>
    <t>Other Information and Communication</t>
  </si>
  <si>
    <t>Border</t>
  </si>
  <si>
    <t>Transport Equipment</t>
  </si>
  <si>
    <t>Rubber and Plastics</t>
  </si>
  <si>
    <t>Chemicals</t>
  </si>
  <si>
    <t>West</t>
  </si>
  <si>
    <t>Machinery and Equipment</t>
  </si>
  <si>
    <t>Basic and Fabricated Metal Products</t>
  </si>
  <si>
    <t>Mid West</t>
  </si>
  <si>
    <t>South West</t>
  </si>
  <si>
    <t>Miscellaneous Manufacturing</t>
  </si>
  <si>
    <t>Food</t>
  </si>
  <si>
    <t>Mid East</t>
  </si>
  <si>
    <t>Other Services</t>
  </si>
  <si>
    <t>Paper and Printing</t>
  </si>
  <si>
    <t>Midlands</t>
  </si>
  <si>
    <t>Financial Services</t>
  </si>
  <si>
    <t>Irish Owned</t>
  </si>
  <si>
    <t>Business Services</t>
  </si>
  <si>
    <t>Other Industry</t>
  </si>
  <si>
    <t>Primary Production</t>
  </si>
  <si>
    <t>Agri, Fishing, Forestry and Mining</t>
  </si>
  <si>
    <t>Wood and Wood Products</t>
  </si>
  <si>
    <t>2020</t>
  </si>
  <si>
    <t>Row Labels</t>
  </si>
  <si>
    <t>Grand Total</t>
  </si>
  <si>
    <t xml:space="preserve">Net Change PFT </t>
  </si>
  <si>
    <t>Other gains</t>
  </si>
  <si>
    <t>Other losses</t>
  </si>
  <si>
    <t>PFT gains</t>
  </si>
  <si>
    <t>PFT losses</t>
  </si>
  <si>
    <t>Other Jobs</t>
  </si>
  <si>
    <t xml:space="preserve">PFT Gains </t>
  </si>
  <si>
    <t>PFT Losses</t>
  </si>
  <si>
    <t>PFT Jobs</t>
  </si>
  <si>
    <t xml:space="preserve">Construction, Utilities &amp; Primary Production </t>
  </si>
  <si>
    <t xml:space="preserve">Manufacturing </t>
  </si>
  <si>
    <t>Total Industry</t>
  </si>
  <si>
    <t>Business, Financial &amp; Other Services</t>
  </si>
  <si>
    <t>Information, Communication &amp; Computer Services</t>
  </si>
  <si>
    <t>Total Services</t>
  </si>
  <si>
    <t xml:space="preserve">All Sectors </t>
  </si>
  <si>
    <t>All Firms</t>
  </si>
  <si>
    <t>Total</t>
  </si>
  <si>
    <t xml:space="preserve">Net change Other </t>
  </si>
  <si>
    <t>Total Job Gains</t>
  </si>
  <si>
    <t>Total Job Losses</t>
  </si>
  <si>
    <t>All Ownership</t>
  </si>
  <si>
    <t>All Sectors</t>
  </si>
  <si>
    <t xml:space="preserve">PFT Net change  </t>
  </si>
  <si>
    <t>PFT net change</t>
  </si>
  <si>
    <t>South and East</t>
  </si>
  <si>
    <t>BMW area</t>
  </si>
  <si>
    <t>All Regions</t>
  </si>
  <si>
    <t>BMW (Borders, Midlands and West)</t>
  </si>
  <si>
    <t>BMW</t>
  </si>
  <si>
    <t xml:space="preserve">BMW </t>
  </si>
  <si>
    <t>Permanent, Full-time Employment in All Agency-assisted Companies by Region, 2009-2018</t>
  </si>
  <si>
    <t>Total - All Sectors</t>
  </si>
  <si>
    <t>Foreign-Owned</t>
  </si>
  <si>
    <t>Total (All Sectors)</t>
  </si>
  <si>
    <t>Services Total</t>
  </si>
  <si>
    <t>Total Ind +Primary</t>
  </si>
  <si>
    <t>Share</t>
  </si>
  <si>
    <t>CARG -  Annual Growth Rate</t>
  </si>
  <si>
    <t>Food, Drink &amp; Tobacco</t>
  </si>
  <si>
    <t>South and East (Mid East, Mid West, South East and South West)</t>
  </si>
  <si>
    <t>BMW area (Border, Midlands, and West</t>
  </si>
  <si>
    <t xml:space="preserve">Graph </t>
  </si>
  <si>
    <t>Graph</t>
  </si>
  <si>
    <t>Construction, Utilities &amp; Primary Production</t>
  </si>
  <si>
    <t>Industry +Primary)</t>
  </si>
  <si>
    <t>BMW area (Border, Midlands, and West)</t>
  </si>
  <si>
    <t>Non-Metalic Minerals</t>
  </si>
  <si>
    <t>Medical Devices</t>
  </si>
  <si>
    <t>Computer, electronic and optical products</t>
  </si>
  <si>
    <t>Textiles, Clothing, Footware and Leather</t>
  </si>
  <si>
    <t>Computer Programming</t>
  </si>
  <si>
    <t>Computer Facilities Management</t>
  </si>
  <si>
    <t>Electrical equipment</t>
  </si>
  <si>
    <t>Computer Consultancy</t>
  </si>
  <si>
    <t>Other Information technology and computer services</t>
  </si>
  <si>
    <t>Construction</t>
  </si>
  <si>
    <t>Energy</t>
  </si>
  <si>
    <t>Drink &amp; Tobacco</t>
  </si>
  <si>
    <t>Mining &amp; Quarrying</t>
  </si>
  <si>
    <t>Agriculture, Fishing, Forestry</t>
  </si>
  <si>
    <t>Recycling &amp; Waste</t>
  </si>
  <si>
    <t>PFTLoss</t>
  </si>
  <si>
    <t>PFTNet</t>
  </si>
  <si>
    <t>Sum of OTHNet</t>
  </si>
  <si>
    <t>Sum of PFTNet</t>
  </si>
  <si>
    <t>Sum of OTHGain</t>
  </si>
  <si>
    <t>Sum of OTHLoss</t>
  </si>
  <si>
    <t>Sum of PFTGain</t>
  </si>
  <si>
    <t>Sum of PFTLoss</t>
  </si>
  <si>
    <t>Column Labels</t>
  </si>
  <si>
    <t>Sum of PFT</t>
  </si>
  <si>
    <t>2019-2020</t>
  </si>
  <si>
    <t>Energy, Water, Waste &amp; Construction</t>
  </si>
  <si>
    <t xml:space="preserve"> 2019 Pft Jobs</t>
  </si>
  <si>
    <t xml:space="preserve">Services </t>
  </si>
  <si>
    <t>Energy, Water, Waste, Construction</t>
  </si>
  <si>
    <t>Sum of 2011 PFT</t>
  </si>
  <si>
    <t>Sum of 2012 PFT</t>
  </si>
  <si>
    <t>Sum of 2013 PFT</t>
  </si>
  <si>
    <t>Sum of 2014 PFT</t>
  </si>
  <si>
    <t>Sum of 2015 PFT</t>
  </si>
  <si>
    <t>Sum of 2016 PFT</t>
  </si>
  <si>
    <t>Sum of 2017 PFT</t>
  </si>
  <si>
    <t>Sum of 2018 PFT</t>
  </si>
  <si>
    <t>Sum of 2019 PFT</t>
  </si>
  <si>
    <t>Sectoral Proportions in Permanent, Full-time Employment in Foreign-owned Agency-assisted Companies, 2010-2019</t>
  </si>
  <si>
    <t>Sum of OTH</t>
  </si>
  <si>
    <t>2017</t>
  </si>
  <si>
    <t>2018</t>
  </si>
  <si>
    <t>2019</t>
  </si>
  <si>
    <t>(blank)</t>
  </si>
  <si>
    <t>Total Full-time and Part-time, Temporary Jobs in Agency-assisted firms,    2011-2020</t>
  </si>
  <si>
    <t>% change 2019-2020</t>
  </si>
  <si>
    <t>Sum of 2020 PFT</t>
  </si>
  <si>
    <t>Trends in Permanent, Full-time Employment by Industrial and Services Sectors in All Agency-assisted Companies, 2011-2020</t>
  </si>
  <si>
    <t>Trends in Permanent, Full-time (FT) Employment in Irish and Foreign-owned Agency-assisted Companies, 2011-2020</t>
  </si>
  <si>
    <t>2019-20</t>
  </si>
  <si>
    <t>% change 2019-20</t>
  </si>
  <si>
    <t>2011-20</t>
  </si>
  <si>
    <t>% change 2011-20</t>
  </si>
  <si>
    <t>2013-20</t>
  </si>
  <si>
    <t>% change 2013-19</t>
  </si>
  <si>
    <t>2012-20</t>
  </si>
  <si>
    <t>% change 2012-20</t>
  </si>
  <si>
    <t>Trends in Part-time, Temporary and Short-term Contract Employment in Irish and Foreign-owned Agency-assisted Companies, 2011-20</t>
  </si>
  <si>
    <t>CARG 2011-20</t>
  </si>
  <si>
    <t>Jobs Gains, Losses and Net Change in Full-time and Part-time     Employment in All Agency-assisted Firms, 2011-2020</t>
  </si>
  <si>
    <t>Trends in Permanent, Full-time Employment by Industrial and Services Sectors in Irish and Foreign Agency-assisted Companies, 2011-2020</t>
  </si>
  <si>
    <t>2011-2020</t>
  </si>
  <si>
    <t xml:space="preserve">Primary Production + Industry </t>
  </si>
  <si>
    <t>Trends in Permanent, Full-time Employment in Irish and Foreign Agency-assisted Companies by Industry and Service Sectors, 2011-2020</t>
  </si>
  <si>
    <t>% Growth 2019-2020</t>
  </si>
  <si>
    <t>Trends in Part-time, Temporary and Short-term Contract Employment by Sector in All Agency-assisted Companies, 2011-2020</t>
  </si>
  <si>
    <t>Job Gains, Losses and Net Change in Permanent Full-time Employment in All Agency-assisted Companies, 2011-2020</t>
  </si>
  <si>
    <t>% change 2011-2020</t>
  </si>
  <si>
    <t>Job Gains, Losses and Net Change in Permanent, Full-time Employment in Irish- owned Agency-assisted Companies, 2011-2020</t>
  </si>
  <si>
    <t>Job Gains, Losses and Net Change in Permanent, Full-time Employment in Foreign-owned Agency-assisted Companies, 2011-2020</t>
  </si>
  <si>
    <t>Permanent, Full-time Employment in Irish-owned Agency-assisted Companies by Region, 2011-2020</t>
  </si>
  <si>
    <t>Permanent, Full-time Employment in Foreign-owned Agency-assisted Companies by Region, 2011-2020</t>
  </si>
  <si>
    <t>% of 2019-2020 Total</t>
  </si>
  <si>
    <t>Sectoral Trends in Permanent, Full-time Employment in All Agency-assisted Companies, 2011-2020</t>
  </si>
  <si>
    <t>NACE Group</t>
  </si>
  <si>
    <t>Sectoral Proportions in Permanent, Full-time Employment in All Agency- assisted Companies, 2011-2020</t>
  </si>
  <si>
    <t>Sectoral Trends in Permanent, Full-time Employment in Irish-owned Agency- assisted Companies, 2011-2020</t>
  </si>
  <si>
    <t>% Change 2011-2020</t>
  </si>
  <si>
    <r>
      <t xml:space="preserve">Sectoral Proportions in Permanent, Full-time Employment in Irish-owned Agency-assisted Companies, </t>
    </r>
    <r>
      <rPr>
        <sz val="11"/>
        <color theme="1"/>
        <rFont val="Calibri"/>
        <family val="2"/>
        <scheme val="minor"/>
      </rPr>
      <t>2011-2020</t>
    </r>
  </si>
  <si>
    <t>Sectoral Analysis of Permanent, Full-time Employment in Industry and Services in Irish-owned Agency-assisted Companies, 2020</t>
  </si>
  <si>
    <t>2019-2020 Full-time % Change</t>
  </si>
  <si>
    <t xml:space="preserve"> 2020 Pft Jobs</t>
  </si>
  <si>
    <t xml:space="preserve"> 2020 PFT Gains </t>
  </si>
  <si>
    <t xml:space="preserve"> 2020 PFT Losses</t>
  </si>
  <si>
    <t xml:space="preserve"> 2020 PFT Net change  </t>
  </si>
  <si>
    <t>Working Data</t>
  </si>
  <si>
    <t xml:space="preserve"> PFTGain</t>
  </si>
  <si>
    <t xml:space="preserve">PFT </t>
  </si>
  <si>
    <t>Sectoral Analysis of Permanent Full-time Employment in Industry and Services in Foreign-owned Agency-assisted Companies, 2020</t>
  </si>
  <si>
    <t>% 2011-2020</t>
  </si>
  <si>
    <t>% Change 2019-2020</t>
  </si>
  <si>
    <t>Permanent, Full-time Employment in All Agency-assisted Companies by Region, 2011-2020</t>
  </si>
  <si>
    <t>% 2019-20</t>
  </si>
  <si>
    <t>Sectoral Trends in Permanent, Full-time Employment in Foreign-owned Agency-assisted Companies, 2011-2020</t>
  </si>
  <si>
    <t>Food Drink and Tobacco</t>
  </si>
  <si>
    <t xml:space="preserve"> 2020 PFT Jobs</t>
  </si>
  <si>
    <t>Food and Drink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</si>
</sst>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/>
      <name val="Calibri"/>
      <family val="2"/>
      <scheme val="minor"/>
    </font>
    <font>
      <sz val="8.5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8.5"/>
      <color rgb="FFFFFFFF"/>
      <name val="Arial"/>
      <family val="2"/>
    </font>
    <font>
      <sz val="8.5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2EFD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26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1"/>
    </xf>
    <xf numFmtId="0" fontId="1" fillId="0" borderId="0" xfId="0" applyFont="1" applyAlignment="1">
      <alignment horizontal="left"/>
    </xf>
    <xf numFmtId="164" fontId="0" fillId="0" borderId="0" xfId="2" applyNumberFormat="1" applyFont="1"/>
    <xf numFmtId="165" fontId="0" fillId="0" borderId="0" xfId="1" applyNumberFormat="1" applyFont="1"/>
    <xf numFmtId="0" fontId="3" fillId="0" borderId="0" xfId="0" applyFont="1"/>
    <xf numFmtId="0" fontId="0" fillId="0" borderId="0" xfId="0" applyFont="1"/>
    <xf numFmtId="10" fontId="0" fillId="0" borderId="0" xfId="0" applyNumberFormat="1"/>
    <xf numFmtId="0" fontId="5" fillId="0" borderId="0" xfId="0" applyFont="1"/>
    <xf numFmtId="0" fontId="0" fillId="0" borderId="0" xfId="0" applyBorder="1"/>
    <xf numFmtId="165" fontId="0" fillId="0" borderId="0" xfId="0" applyNumberFormat="1"/>
    <xf numFmtId="0" fontId="0" fillId="0" borderId="1" xfId="0" applyFont="1" applyBorder="1"/>
    <xf numFmtId="164" fontId="0" fillId="0" borderId="1" xfId="2" applyNumberFormat="1" applyFont="1" applyBorder="1"/>
    <xf numFmtId="164" fontId="0" fillId="0" borderId="0" xfId="2" applyNumberFormat="1" applyFont="1" applyAlignment="1">
      <alignment horizontal="right"/>
    </xf>
    <xf numFmtId="165" fontId="0" fillId="0" borderId="1" xfId="1" applyNumberFormat="1" applyFont="1" applyBorder="1"/>
    <xf numFmtId="165" fontId="1" fillId="0" borderId="1" xfId="1" applyNumberFormat="1" applyFont="1" applyBorder="1"/>
    <xf numFmtId="0" fontId="1" fillId="0" borderId="0" xfId="0" applyFont="1" applyBorder="1"/>
    <xf numFmtId="164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164" fontId="0" fillId="0" borderId="1" xfId="0" applyNumberFormat="1" applyBorder="1"/>
    <xf numFmtId="0" fontId="6" fillId="0" borderId="0" xfId="0" applyFont="1"/>
    <xf numFmtId="9" fontId="0" fillId="0" borderId="0" xfId="2" applyFont="1"/>
    <xf numFmtId="165" fontId="1" fillId="0" borderId="0" xfId="1" applyNumberFormat="1" applyFont="1"/>
    <xf numFmtId="165" fontId="1" fillId="2" borderId="0" xfId="1" applyNumberFormat="1" applyFont="1" applyFill="1"/>
    <xf numFmtId="0" fontId="1" fillId="2" borderId="0" xfId="0" applyFont="1" applyFill="1" applyAlignment="1">
      <alignment horizontal="left"/>
    </xf>
    <xf numFmtId="164" fontId="1" fillId="2" borderId="0" xfId="2" applyNumberFormat="1" applyFont="1" applyFill="1"/>
    <xf numFmtId="164" fontId="0" fillId="3" borderId="0" xfId="2" applyNumberFormat="1" applyFont="1" applyFill="1"/>
    <xf numFmtId="0" fontId="0" fillId="0" borderId="0" xfId="0" applyNumberFormat="1" applyFont="1"/>
    <xf numFmtId="0" fontId="7" fillId="0" borderId="0" xfId="0" applyFont="1"/>
    <xf numFmtId="0" fontId="0" fillId="0" borderId="0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5" borderId="0" xfId="0" applyFill="1"/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5" fillId="0" borderId="1" xfId="0" applyFont="1" applyBorder="1"/>
    <xf numFmtId="165" fontId="5" fillId="5" borderId="1" xfId="0" applyNumberFormat="1" applyFont="1" applyFill="1" applyBorder="1"/>
    <xf numFmtId="164" fontId="5" fillId="5" borderId="1" xfId="2" applyNumberFormat="1" applyFont="1" applyFill="1" applyBorder="1"/>
    <xf numFmtId="0" fontId="1" fillId="6" borderId="0" xfId="0" applyFont="1" applyFill="1"/>
    <xf numFmtId="0" fontId="1" fillId="0" borderId="1" xfId="0" applyFont="1" applyBorder="1" applyAlignment="1">
      <alignment wrapText="1"/>
    </xf>
    <xf numFmtId="0" fontId="4" fillId="0" borderId="1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10" fontId="4" fillId="0" borderId="1" xfId="0" applyNumberFormat="1" applyFont="1" applyBorder="1"/>
    <xf numFmtId="165" fontId="4" fillId="0" borderId="1" xfId="1" applyNumberFormat="1" applyFont="1" applyFill="1" applyBorder="1"/>
    <xf numFmtId="165" fontId="4" fillId="0" borderId="1" xfId="1" applyNumberFormat="1" applyFont="1" applyBorder="1"/>
    <xf numFmtId="165" fontId="5" fillId="0" borderId="0" xfId="1" applyNumberFormat="1" applyFont="1"/>
    <xf numFmtId="3" fontId="4" fillId="0" borderId="1" xfId="0" applyNumberFormat="1" applyFont="1" applyFill="1" applyBorder="1"/>
    <xf numFmtId="164" fontId="4" fillId="0" borderId="1" xfId="2" applyNumberFormat="1" applyFont="1" applyFill="1" applyBorder="1"/>
    <xf numFmtId="164" fontId="4" fillId="0" borderId="1" xfId="2" applyNumberFormat="1" applyFont="1" applyBorder="1"/>
    <xf numFmtId="165" fontId="0" fillId="0" borderId="1" xfId="0" applyNumberFormat="1" applyBorder="1"/>
    <xf numFmtId="165" fontId="4" fillId="0" borderId="1" xfId="0" applyNumberFormat="1" applyFont="1" applyBorder="1"/>
    <xf numFmtId="0" fontId="0" fillId="0" borderId="1" xfId="0" applyBorder="1" applyAlignment="1">
      <alignment horizontal="left"/>
    </xf>
    <xf numFmtId="165" fontId="0" fillId="5" borderId="1" xfId="1" applyNumberFormat="1" applyFont="1" applyFill="1" applyBorder="1"/>
    <xf numFmtId="164" fontId="1" fillId="0" borderId="1" xfId="2" applyNumberFormat="1" applyFon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vertical="top" wrapText="1"/>
    </xf>
    <xf numFmtId="0" fontId="0" fillId="5" borderId="1" xfId="0" applyFont="1" applyFill="1" applyBorder="1"/>
    <xf numFmtId="0" fontId="1" fillId="5" borderId="1" xfId="0" applyFont="1" applyFill="1" applyBorder="1"/>
    <xf numFmtId="0" fontId="0" fillId="5" borderId="1" xfId="0" applyFill="1" applyBorder="1"/>
    <xf numFmtId="165" fontId="1" fillId="5" borderId="1" xfId="1" applyNumberFormat="1" applyFont="1" applyFill="1" applyBorder="1"/>
    <xf numFmtId="0" fontId="1" fillId="5" borderId="0" xfId="0" applyFont="1" applyFill="1"/>
    <xf numFmtId="165" fontId="4" fillId="5" borderId="1" xfId="0" applyNumberFormat="1" applyFont="1" applyFill="1" applyBorder="1"/>
    <xf numFmtId="164" fontId="4" fillId="5" borderId="1" xfId="2" applyNumberFormat="1" applyFont="1" applyFill="1" applyBorder="1"/>
    <xf numFmtId="3" fontId="0" fillId="5" borderId="1" xfId="1" applyNumberFormat="1" applyFont="1" applyFill="1" applyBorder="1"/>
    <xf numFmtId="3" fontId="1" fillId="5" borderId="1" xfId="1" applyNumberFormat="1" applyFont="1" applyFill="1" applyBorder="1"/>
    <xf numFmtId="3" fontId="0" fillId="5" borderId="1" xfId="0" applyNumberFormat="1" applyFill="1" applyBorder="1"/>
    <xf numFmtId="164" fontId="1" fillId="0" borderId="1" xfId="0" applyNumberFormat="1" applyFont="1" applyBorder="1"/>
    <xf numFmtId="0" fontId="0" fillId="3" borderId="0" xfId="0" applyFill="1" applyAlignment="1">
      <alignment horizontal="left"/>
    </xf>
    <xf numFmtId="165" fontId="1" fillId="3" borderId="0" xfId="1" applyNumberFormat="1" applyFont="1" applyFill="1"/>
    <xf numFmtId="3" fontId="4" fillId="0" borderId="1" xfId="1" applyNumberFormat="1" applyFont="1" applyFill="1" applyBorder="1"/>
    <xf numFmtId="0" fontId="0" fillId="0" borderId="7" xfId="0" applyBorder="1"/>
    <xf numFmtId="3" fontId="0" fillId="0" borderId="1" xfId="0" applyNumberFormat="1" applyFont="1" applyBorder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3" fontId="0" fillId="0" borderId="1" xfId="1" applyNumberFormat="1" applyFont="1" applyFill="1" applyBorder="1"/>
    <xf numFmtId="165" fontId="5" fillId="5" borderId="0" xfId="0" applyNumberFormat="1" applyFont="1" applyFill="1" applyBorder="1"/>
    <xf numFmtId="164" fontId="5" fillId="5" borderId="0" xfId="2" applyNumberFormat="1" applyFont="1" applyFill="1" applyBorder="1"/>
    <xf numFmtId="0" fontId="5" fillId="4" borderId="6" xfId="0" applyFont="1" applyFill="1" applyBorder="1"/>
    <xf numFmtId="165" fontId="0" fillId="4" borderId="6" xfId="0" applyNumberFormat="1" applyFill="1" applyBorder="1"/>
    <xf numFmtId="165" fontId="5" fillId="4" borderId="6" xfId="0" applyNumberFormat="1" applyFont="1" applyFill="1" applyBorder="1"/>
    <xf numFmtId="164" fontId="5" fillId="4" borderId="6" xfId="2" applyNumberFormat="1" applyFont="1" applyFill="1" applyBorder="1"/>
    <xf numFmtId="165" fontId="5" fillId="0" borderId="0" xfId="0" applyNumberFormat="1" applyFont="1" applyFill="1" applyBorder="1"/>
    <xf numFmtId="164" fontId="5" fillId="0" borderId="0" xfId="2" applyNumberFormat="1" applyFont="1" applyFill="1" applyBorder="1"/>
    <xf numFmtId="165" fontId="5" fillId="0" borderId="8" xfId="0" applyNumberFormat="1" applyFont="1" applyFill="1" applyBorder="1"/>
    <xf numFmtId="0" fontId="0" fillId="0" borderId="8" xfId="0" applyFill="1" applyBorder="1"/>
    <xf numFmtId="0" fontId="5" fillId="4" borderId="9" xfId="0" applyFont="1" applyFill="1" applyBorder="1"/>
    <xf numFmtId="165" fontId="5" fillId="4" borderId="9" xfId="0" applyNumberFormat="1" applyFont="1" applyFill="1" applyBorder="1"/>
    <xf numFmtId="165" fontId="0" fillId="0" borderId="0" xfId="0" applyNumberFormat="1" applyFill="1" applyBorder="1"/>
    <xf numFmtId="0" fontId="0" fillId="0" borderId="1" xfId="0" applyFont="1" applyFill="1" applyBorder="1"/>
    <xf numFmtId="165" fontId="0" fillId="0" borderId="1" xfId="1" applyNumberFormat="1" applyFont="1" applyFill="1" applyBorder="1"/>
    <xf numFmtId="165" fontId="5" fillId="0" borderId="9" xfId="0" applyNumberFormat="1" applyFont="1" applyFill="1" applyBorder="1"/>
    <xf numFmtId="165" fontId="5" fillId="0" borderId="6" xfId="0" applyNumberFormat="1" applyFont="1" applyFill="1" applyBorder="1"/>
    <xf numFmtId="165" fontId="0" fillId="0" borderId="6" xfId="0" applyNumberFormat="1" applyFill="1" applyBorder="1"/>
    <xf numFmtId="0" fontId="1" fillId="0" borderId="0" xfId="0" applyFont="1" applyFill="1" applyBorder="1"/>
    <xf numFmtId="3" fontId="1" fillId="2" borderId="0" xfId="0" applyNumberFormat="1" applyFont="1" applyFill="1"/>
    <xf numFmtId="165" fontId="0" fillId="0" borderId="1" xfId="0" applyNumberFormat="1" applyFill="1" applyBorder="1"/>
    <xf numFmtId="164" fontId="0" fillId="0" borderId="1" xfId="2" applyNumberFormat="1" applyFont="1" applyFill="1" applyBorder="1"/>
    <xf numFmtId="165" fontId="0" fillId="0" borderId="0" xfId="1" applyNumberFormat="1" applyFont="1" applyFill="1"/>
    <xf numFmtId="164" fontId="0" fillId="0" borderId="0" xfId="2" applyNumberFormat="1" applyFont="1" applyFill="1" applyAlignment="1">
      <alignment horizontal="right"/>
    </xf>
    <xf numFmtId="165" fontId="0" fillId="0" borderId="0" xfId="0" applyNumberFormat="1" applyFill="1"/>
    <xf numFmtId="164" fontId="0" fillId="0" borderId="0" xfId="2" applyNumberFormat="1" applyFont="1" applyFill="1"/>
    <xf numFmtId="164" fontId="0" fillId="5" borderId="1" xfId="2" applyNumberFormat="1" applyFont="1" applyFill="1" applyBorder="1"/>
    <xf numFmtId="165" fontId="4" fillId="5" borderId="0" xfId="0" applyNumberFormat="1" applyFont="1" applyFill="1"/>
    <xf numFmtId="164" fontId="4" fillId="5" borderId="0" xfId="2" applyNumberFormat="1" applyFont="1" applyFill="1"/>
    <xf numFmtId="0" fontId="4" fillId="5" borderId="0" xfId="0" applyFont="1" applyFill="1"/>
    <xf numFmtId="3" fontId="0" fillId="3" borderId="0" xfId="0" applyNumberFormat="1" applyFont="1" applyFill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3" fontId="0" fillId="0" borderId="1" xfId="0" applyNumberFormat="1" applyFill="1" applyBorder="1"/>
    <xf numFmtId="3" fontId="4" fillId="0" borderId="1" xfId="0" applyNumberFormat="1" applyFont="1" applyBorder="1"/>
    <xf numFmtId="0" fontId="1" fillId="0" borderId="10" xfId="0" applyFont="1" applyBorder="1"/>
    <xf numFmtId="0" fontId="0" fillId="0" borderId="10" xfId="0" applyBorder="1"/>
    <xf numFmtId="0" fontId="1" fillId="0" borderId="10" xfId="0" applyFont="1" applyFill="1" applyBorder="1"/>
    <xf numFmtId="0" fontId="0" fillId="0" borderId="10" xfId="0" applyFont="1" applyBorder="1"/>
    <xf numFmtId="165" fontId="0" fillId="0" borderId="10" xfId="1" applyNumberFormat="1" applyFont="1" applyBorder="1"/>
    <xf numFmtId="165" fontId="0" fillId="0" borderId="10" xfId="0" applyNumberFormat="1" applyBorder="1"/>
    <xf numFmtId="164" fontId="0" fillId="0" borderId="10" xfId="2" applyNumberFormat="1" applyFont="1" applyBorder="1"/>
    <xf numFmtId="3" fontId="0" fillId="0" borderId="10" xfId="0" applyNumberFormat="1" applyBorder="1"/>
    <xf numFmtId="0" fontId="4" fillId="5" borderId="10" xfId="0" applyFont="1" applyFill="1" applyBorder="1"/>
    <xf numFmtId="165" fontId="4" fillId="5" borderId="10" xfId="1" applyNumberFormat="1" applyFont="1" applyFill="1" applyBorder="1"/>
    <xf numFmtId="165" fontId="4" fillId="5" borderId="10" xfId="0" applyNumberFormat="1" applyFont="1" applyFill="1" applyBorder="1"/>
    <xf numFmtId="164" fontId="4" fillId="5" borderId="10" xfId="2" applyNumberFormat="1" applyFont="1" applyFill="1" applyBorder="1"/>
    <xf numFmtId="0" fontId="5" fillId="0" borderId="10" xfId="0" applyFont="1" applyBorder="1"/>
    <xf numFmtId="165" fontId="5" fillId="0" borderId="10" xfId="1" applyNumberFormat="1" applyFont="1" applyBorder="1"/>
    <xf numFmtId="0" fontId="8" fillId="2" borderId="11" xfId="0" applyFont="1" applyFill="1" applyBorder="1" applyAlignment="1">
      <alignment horizontal="left"/>
    </xf>
    <xf numFmtId="0" fontId="8" fillId="2" borderId="11" xfId="0" applyNumberFormat="1" applyFont="1" applyFill="1" applyBorder="1"/>
    <xf numFmtId="3" fontId="0" fillId="5" borderId="11" xfId="0" applyNumberFormat="1" applyFill="1" applyBorder="1"/>
    <xf numFmtId="0" fontId="1" fillId="3" borderId="11" xfId="0" applyFont="1" applyFill="1" applyBorder="1"/>
    <xf numFmtId="0" fontId="9" fillId="2" borderId="12" xfId="0" applyFont="1" applyFill="1" applyBorder="1" applyAlignment="1">
      <alignment wrapText="1"/>
    </xf>
    <xf numFmtId="0" fontId="9" fillId="2" borderId="12" xfId="0" applyFont="1" applyFill="1" applyBorder="1"/>
    <xf numFmtId="0" fontId="11" fillId="5" borderId="12" xfId="0" applyFont="1" applyFill="1" applyBorder="1" applyAlignment="1">
      <alignment wrapText="1"/>
    </xf>
    <xf numFmtId="3" fontId="10" fillId="5" borderId="12" xfId="0" applyNumberFormat="1" applyFont="1" applyFill="1" applyBorder="1"/>
    <xf numFmtId="0" fontId="11" fillId="3" borderId="12" xfId="0" applyFont="1" applyFill="1" applyBorder="1" applyAlignment="1">
      <alignment wrapText="1"/>
    </xf>
    <xf numFmtId="3" fontId="10" fillId="3" borderId="12" xfId="0" applyNumberFormat="1" applyFont="1" applyFill="1" applyBorder="1"/>
    <xf numFmtId="0" fontId="1" fillId="5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3" fontId="0" fillId="3" borderId="11" xfId="0" applyNumberFormat="1" applyFill="1" applyBorder="1"/>
    <xf numFmtId="3" fontId="0" fillId="3" borderId="11" xfId="0" applyNumberFormat="1" applyFont="1" applyFill="1" applyBorder="1"/>
    <xf numFmtId="0" fontId="12" fillId="7" borderId="13" xfId="0" applyFont="1" applyFill="1" applyBorder="1" applyAlignment="1">
      <alignment vertical="center" wrapText="1"/>
    </xf>
    <xf numFmtId="0" fontId="12" fillId="7" borderId="13" xfId="0" applyFont="1" applyFill="1" applyBorder="1" applyAlignment="1">
      <alignment horizontal="right" vertical="center" wrapText="1"/>
    </xf>
    <xf numFmtId="0" fontId="11" fillId="3" borderId="1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wrapText="1"/>
    </xf>
    <xf numFmtId="3" fontId="10" fillId="3" borderId="13" xfId="0" applyNumberFormat="1" applyFont="1" applyFill="1" applyBorder="1" applyAlignment="1">
      <alignment wrapText="1"/>
    </xf>
    <xf numFmtId="3" fontId="11" fillId="3" borderId="13" xfId="0" applyNumberFormat="1" applyFont="1" applyFill="1" applyBorder="1" applyAlignment="1">
      <alignment wrapText="1"/>
    </xf>
    <xf numFmtId="3" fontId="10" fillId="3" borderId="13" xfId="0" applyNumberFormat="1" applyFont="1" applyFill="1" applyBorder="1" applyAlignment="1">
      <alignment vertical="center" wrapText="1"/>
    </xf>
    <xf numFmtId="0" fontId="11" fillId="5" borderId="13" xfId="0" applyFont="1" applyFill="1" applyBorder="1" applyAlignment="1">
      <alignment vertical="center" wrapText="1"/>
    </xf>
    <xf numFmtId="3" fontId="10" fillId="5" borderId="13" xfId="0" applyNumberFormat="1" applyFont="1" applyFill="1" applyBorder="1" applyAlignment="1">
      <alignment vertical="center" wrapText="1"/>
    </xf>
    <xf numFmtId="3" fontId="13" fillId="5" borderId="13" xfId="0" applyNumberFormat="1" applyFont="1" applyFill="1" applyBorder="1" applyAlignment="1">
      <alignment vertical="center" wrapText="1"/>
    </xf>
    <xf numFmtId="0" fontId="11" fillId="5" borderId="13" xfId="0" applyFont="1" applyFill="1" applyBorder="1" applyAlignment="1">
      <alignment wrapText="1"/>
    </xf>
    <xf numFmtId="3" fontId="10" fillId="5" borderId="13" xfId="0" applyNumberFormat="1" applyFont="1" applyFill="1" applyBorder="1" applyAlignment="1">
      <alignment wrapText="1"/>
    </xf>
    <xf numFmtId="3" fontId="1" fillId="0" borderId="0" xfId="0" applyNumberFormat="1" applyFont="1"/>
    <xf numFmtId="0" fontId="0" fillId="5" borderId="1" xfId="0" applyFont="1" applyFill="1" applyBorder="1" applyAlignment="1">
      <alignment horizontal="left"/>
    </xf>
    <xf numFmtId="0" fontId="0" fillId="5" borderId="1" xfId="0" applyNumberFormat="1" applyFont="1" applyFill="1" applyBorder="1"/>
    <xf numFmtId="165" fontId="0" fillId="5" borderId="0" xfId="0" applyNumberFormat="1" applyFill="1"/>
    <xf numFmtId="164" fontId="0" fillId="5" borderId="0" xfId="2" applyNumberFormat="1" applyFont="1" applyFill="1"/>
    <xf numFmtId="165" fontId="7" fillId="0" borderId="0" xfId="0" applyNumberFormat="1" applyFont="1"/>
    <xf numFmtId="164" fontId="0" fillId="0" borderId="0" xfId="2" applyNumberFormat="1" applyFont="1" applyBorder="1"/>
    <xf numFmtId="0" fontId="0" fillId="4" borderId="0" xfId="0" applyFill="1"/>
    <xf numFmtId="0" fontId="1" fillId="4" borderId="0" xfId="0" applyFont="1" applyFill="1"/>
    <xf numFmtId="166" fontId="2" fillId="0" borderId="0" xfId="1" applyNumberFormat="1" applyFont="1"/>
    <xf numFmtId="0" fontId="4" fillId="0" borderId="0" xfId="0" applyFont="1"/>
    <xf numFmtId="1" fontId="1" fillId="0" borderId="1" xfId="0" applyNumberFormat="1" applyFont="1" applyBorder="1"/>
    <xf numFmtId="0" fontId="0" fillId="0" borderId="1" xfId="0" applyFont="1" applyBorder="1" applyAlignment="1">
      <alignment horizontal="left" indent="1"/>
    </xf>
    <xf numFmtId="164" fontId="2" fillId="0" borderId="0" xfId="2" applyNumberFormat="1" applyFont="1"/>
    <xf numFmtId="164" fontId="2" fillId="0" borderId="0" xfId="2" applyNumberFormat="1" applyFont="1" applyFill="1"/>
    <xf numFmtId="0" fontId="5" fillId="4" borderId="1" xfId="0" applyFont="1" applyFill="1" applyBorder="1"/>
    <xf numFmtId="165" fontId="0" fillId="5" borderId="1" xfId="0" applyNumberFormat="1" applyFill="1" applyBorder="1"/>
    <xf numFmtId="164" fontId="0" fillId="5" borderId="1" xfId="0" applyNumberFormat="1" applyFill="1" applyBorder="1"/>
    <xf numFmtId="164" fontId="0" fillId="4" borderId="6" xfId="0" applyNumberFormat="1" applyFill="1" applyBorder="1"/>
    <xf numFmtId="164" fontId="0" fillId="0" borderId="6" xfId="0" applyNumberFormat="1" applyFill="1" applyBorder="1"/>
    <xf numFmtId="0" fontId="1" fillId="4" borderId="0" xfId="0" applyFont="1" applyFill="1" applyAlignment="1">
      <alignment wrapText="1"/>
    </xf>
    <xf numFmtId="3" fontId="1" fillId="4" borderId="0" xfId="0" applyNumberFormat="1" applyFont="1" applyFill="1"/>
    <xf numFmtId="164" fontId="1" fillId="4" borderId="0" xfId="0" applyNumberFormat="1" applyFont="1" applyFill="1"/>
    <xf numFmtId="3" fontId="0" fillId="4" borderId="0" xfId="0" applyNumberFormat="1" applyFill="1"/>
    <xf numFmtId="164" fontId="0" fillId="4" borderId="0" xfId="0" applyNumberFormat="1" applyFont="1" applyFill="1"/>
    <xf numFmtId="3" fontId="0" fillId="4" borderId="0" xfId="0" applyNumberFormat="1" applyFont="1" applyFill="1"/>
    <xf numFmtId="0" fontId="0" fillId="4" borderId="0" xfId="0" applyFont="1" applyFill="1"/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 horizontal="left"/>
    </xf>
    <xf numFmtId="164" fontId="1" fillId="4" borderId="0" xfId="2" applyNumberFormat="1" applyFont="1" applyFill="1" applyAlignment="1">
      <alignment wrapText="1"/>
    </xf>
    <xf numFmtId="165" fontId="0" fillId="0" borderId="1" xfId="0" applyNumberFormat="1" applyFont="1" applyBorder="1"/>
    <xf numFmtId="164" fontId="0" fillId="6" borderId="0" xfId="0" applyNumberFormat="1" applyFont="1" applyFill="1"/>
    <xf numFmtId="43" fontId="0" fillId="0" borderId="0" xfId="0" applyNumberFormat="1"/>
    <xf numFmtId="9" fontId="0" fillId="0" borderId="0" xfId="0" applyNumberFormat="1"/>
    <xf numFmtId="9" fontId="1" fillId="0" borderId="0" xfId="0" applyNumberFormat="1" applyFont="1"/>
    <xf numFmtId="165" fontId="4" fillId="0" borderId="0" xfId="0" applyNumberFormat="1" applyFont="1"/>
    <xf numFmtId="165" fontId="4" fillId="0" borderId="0" xfId="1" applyNumberFormat="1" applyFont="1"/>
    <xf numFmtId="0" fontId="15" fillId="0" borderId="0" xfId="0" applyFont="1"/>
    <xf numFmtId="165" fontId="1" fillId="0" borderId="0" xfId="0" applyNumberFormat="1" applyFont="1"/>
    <xf numFmtId="0" fontId="1" fillId="8" borderId="2" xfId="0" applyFont="1" applyFill="1" applyBorder="1"/>
    <xf numFmtId="165" fontId="14" fillId="0" borderId="0" xfId="0" applyNumberFormat="1" applyFont="1"/>
    <xf numFmtId="0" fontId="0" fillId="5" borderId="0" xfId="0" applyNumberFormat="1" applyFill="1"/>
    <xf numFmtId="164" fontId="1" fillId="2" borderId="0" xfId="2" applyNumberFormat="1" applyFont="1" applyFill="1" applyAlignment="1">
      <alignment wrapText="1"/>
    </xf>
    <xf numFmtId="3" fontId="1" fillId="3" borderId="0" xfId="0" applyNumberFormat="1" applyFont="1" applyFill="1"/>
    <xf numFmtId="9" fontId="1" fillId="0" borderId="0" xfId="2" applyNumberFormat="1" applyFont="1"/>
    <xf numFmtId="164" fontId="1" fillId="0" borderId="0" xfId="2" applyNumberFormat="1" applyFont="1"/>
    <xf numFmtId="165" fontId="1" fillId="0" borderId="10" xfId="1" applyNumberFormat="1" applyFont="1" applyBorder="1"/>
    <xf numFmtId="165" fontId="1" fillId="0" borderId="10" xfId="0" applyNumberFormat="1" applyFont="1" applyBorder="1"/>
    <xf numFmtId="164" fontId="1" fillId="0" borderId="10" xfId="2" applyNumberFormat="1" applyFont="1" applyBorder="1"/>
    <xf numFmtId="164" fontId="4" fillId="0" borderId="1" xfId="0" applyNumberFormat="1" applyFont="1" applyBorder="1"/>
    <xf numFmtId="0" fontId="0" fillId="0" borderId="14" xfId="0" applyFont="1" applyFill="1" applyBorder="1"/>
    <xf numFmtId="3" fontId="0" fillId="9" borderId="0" xfId="0" applyNumberFormat="1" applyFont="1" applyFill="1"/>
    <xf numFmtId="164" fontId="2" fillId="4" borderId="0" xfId="2" applyNumberFormat="1" applyFont="1" applyFill="1" applyAlignment="1">
      <alignment wrapText="1"/>
    </xf>
    <xf numFmtId="0" fontId="1" fillId="3" borderId="0" xfId="0" applyFont="1" applyFill="1" applyAlignment="1">
      <alignment vertical="top" wrapText="1"/>
    </xf>
    <xf numFmtId="164" fontId="0" fillId="0" borderId="0" xfId="0" applyNumberFormat="1" applyFill="1"/>
    <xf numFmtId="165" fontId="2" fillId="0" borderId="0" xfId="1" applyNumberFormat="1" applyFont="1"/>
    <xf numFmtId="164" fontId="4" fillId="0" borderId="10" xfId="2" applyNumberFormat="1" applyFont="1" applyBorder="1"/>
    <xf numFmtId="164" fontId="5" fillId="0" borderId="10" xfId="2" applyNumberFormat="1" applyFont="1" applyBorder="1"/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  <color rgb="FFE2EFD9"/>
      <color rgb="FFFF3399"/>
      <color rgb="FFFF5050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A'!$A$4</c:f>
              <c:strCache>
                <c:ptCount val="1"/>
                <c:pt idx="0">
                  <c:v>PFT Jobs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A'!$B$4:$K$4</c:f>
              <c:numCache>
                <c:formatCode>_-* #,##0_-;\-* #,##0_-;_-* "-"??_-;_-@_-</c:formatCode>
                <c:ptCount val="10"/>
                <c:pt idx="0">
                  <c:v>283844</c:v>
                </c:pt>
                <c:pt idx="1">
                  <c:v>292307</c:v>
                </c:pt>
                <c:pt idx="2">
                  <c:v>302339</c:v>
                </c:pt>
                <c:pt idx="3">
                  <c:v>320153</c:v>
                </c:pt>
                <c:pt idx="4">
                  <c:v>342495</c:v>
                </c:pt>
                <c:pt idx="5">
                  <c:v>363732</c:v>
                </c:pt>
                <c:pt idx="6">
                  <c:v>386701</c:v>
                </c:pt>
                <c:pt idx="7">
                  <c:v>408988</c:v>
                </c:pt>
                <c:pt idx="8">
                  <c:v>429299</c:v>
                </c:pt>
                <c:pt idx="9">
                  <c:v>439382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8-43CA-9AD6-6D108E483ACF}"/>
            </c:ext>
          </c:extLst>
        </c:ser>
        <c:ser>
          <c:idx val="1"/>
          <c:order val="1"/>
          <c:tx>
            <c:strRef>
              <c:f>'Figure A'!$A$5</c:f>
              <c:strCache>
                <c:ptCount val="1"/>
                <c:pt idx="0">
                  <c:v>Other Jobs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A'!$B$3:$K$3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A'!$B$5:$K$5</c:f>
              <c:numCache>
                <c:formatCode>_-* #,##0_-;\-* #,##0_-;_-* "-"??_-;_-@_-</c:formatCode>
                <c:ptCount val="10"/>
                <c:pt idx="0">
                  <c:v>37504</c:v>
                </c:pt>
                <c:pt idx="1">
                  <c:v>37923</c:v>
                </c:pt>
                <c:pt idx="2">
                  <c:v>41833</c:v>
                </c:pt>
                <c:pt idx="3">
                  <c:v>43199</c:v>
                </c:pt>
                <c:pt idx="4">
                  <c:v>45577</c:v>
                </c:pt>
                <c:pt idx="5">
                  <c:v>45733</c:v>
                </c:pt>
                <c:pt idx="6">
                  <c:v>46982</c:v>
                </c:pt>
                <c:pt idx="7">
                  <c:v>48362</c:v>
                </c:pt>
                <c:pt idx="8">
                  <c:v>49151</c:v>
                </c:pt>
                <c:pt idx="9">
                  <c:v>46521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8-43CA-9AD6-6D108E483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4911584"/>
        <c:axId val="474916832"/>
      </c:barChart>
      <c:catAx>
        <c:axId val="47491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6832"/>
        <c:crosses val="autoZero"/>
        <c:auto val="1"/>
        <c:lblAlgn val="ctr"/>
        <c:lblOffset val="100"/>
        <c:noMultiLvlLbl val="0"/>
      </c:catAx>
      <c:valAx>
        <c:axId val="47491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49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Irish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'1.4'!$A$18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'1.4'!$B$18:$K$18</c:f>
              <c:numCache>
                <c:formatCode>0.0%</c:formatCode>
                <c:ptCount val="10"/>
                <c:pt idx="0">
                  <c:v>0.68714917217679117</c:v>
                </c:pt>
                <c:pt idx="1">
                  <c:v>0.68754477308814299</c:v>
                </c:pt>
                <c:pt idx="2">
                  <c:v>0.6795061622425842</c:v>
                </c:pt>
                <c:pt idx="3">
                  <c:v>0.67025880927540138</c:v>
                </c:pt>
                <c:pt idx="4">
                  <c:v>0.66918631341303136</c:v>
                </c:pt>
                <c:pt idx="5">
                  <c:v>0.6643237435549606</c:v>
                </c:pt>
                <c:pt idx="6">
                  <c:v>0.66115814579118104</c:v>
                </c:pt>
                <c:pt idx="7">
                  <c:v>0.66427576075097494</c:v>
                </c:pt>
                <c:pt idx="8">
                  <c:v>0.65583595226411351</c:v>
                </c:pt>
                <c:pt idx="9">
                  <c:v>0.65687585528677794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A-44AB-95F3-F8E1FBDD4B59}"/>
            </c:ext>
          </c:extLst>
        </c:ser>
        <c:ser>
          <c:idx val="1"/>
          <c:order val="1"/>
          <c:tx>
            <c:strRef>
              <c:f>'1.4'!$A$19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'1.4'!$B$17:$K$17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'1.4'!$B$19:$K$19</c:f>
              <c:numCache>
                <c:formatCode>0.0%</c:formatCode>
                <c:ptCount val="10"/>
                <c:pt idx="0">
                  <c:v>0.31285082782320889</c:v>
                </c:pt>
                <c:pt idx="1">
                  <c:v>0.31245522691185701</c:v>
                </c:pt>
                <c:pt idx="2">
                  <c:v>0.3204938377574158</c:v>
                </c:pt>
                <c:pt idx="3">
                  <c:v>0.32974119072459868</c:v>
                </c:pt>
                <c:pt idx="4">
                  <c:v>0.33081368658696869</c:v>
                </c:pt>
                <c:pt idx="5">
                  <c:v>0.33567625644503934</c:v>
                </c:pt>
                <c:pt idx="6">
                  <c:v>0.3388418542088189</c:v>
                </c:pt>
                <c:pt idx="7">
                  <c:v>0.33572423924902511</c:v>
                </c:pt>
                <c:pt idx="8">
                  <c:v>0.34416404773588649</c:v>
                </c:pt>
                <c:pt idx="9">
                  <c:v>0.343124144713222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A-44AB-95F3-F8E1FBDD4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4262880"/>
        <c:axId val="374263208"/>
      </c:barChart>
      <c:catAx>
        <c:axId val="37426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3208"/>
        <c:crosses val="autoZero"/>
        <c:auto val="1"/>
        <c:lblAlgn val="ctr"/>
        <c:lblOffset val="100"/>
        <c:noMultiLvlLbl val="0"/>
      </c:catAx>
      <c:valAx>
        <c:axId val="374263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26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Services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'1.5'!$A$17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'1.5'!$B$17:$K$17</c:f>
              <c:numCache>
                <c:formatCode>0.0%</c:formatCode>
                <c:ptCount val="10"/>
                <c:pt idx="0">
                  <c:v>0.61944142183532824</c:v>
                </c:pt>
                <c:pt idx="1">
                  <c:v>0.63487926540897877</c:v>
                </c:pt>
                <c:pt idx="2">
                  <c:v>0.63499653781923349</c:v>
                </c:pt>
                <c:pt idx="3">
                  <c:v>0.63392069826181829</c:v>
                </c:pt>
                <c:pt idx="4">
                  <c:v>0.63615551144341231</c:v>
                </c:pt>
                <c:pt idx="5">
                  <c:v>0.64531432340555073</c:v>
                </c:pt>
                <c:pt idx="6">
                  <c:v>0.65057495381136388</c:v>
                </c:pt>
                <c:pt idx="7">
                  <c:v>0.65976988844734907</c:v>
                </c:pt>
                <c:pt idx="8">
                  <c:v>0.66402511428323896</c:v>
                </c:pt>
                <c:pt idx="9">
                  <c:v>0.67396420448927119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8-4F4D-837E-AB5BC15C4889}"/>
            </c:ext>
          </c:extLst>
        </c:ser>
        <c:ser>
          <c:idx val="1"/>
          <c:order val="1"/>
          <c:tx>
            <c:strRef>
              <c:f>'1.5'!$A$18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'1.5'!$B$18:$K$18</c:f>
              <c:numCache>
                <c:formatCode>0.0%</c:formatCode>
                <c:ptCount val="10"/>
                <c:pt idx="0">
                  <c:v>0.38055857816467176</c:v>
                </c:pt>
                <c:pt idx="1">
                  <c:v>0.36512073459102129</c:v>
                </c:pt>
                <c:pt idx="2">
                  <c:v>0.36500346218076657</c:v>
                </c:pt>
                <c:pt idx="3">
                  <c:v>0.36607930173818171</c:v>
                </c:pt>
                <c:pt idx="4">
                  <c:v>0.36384448855658763</c:v>
                </c:pt>
                <c:pt idx="5">
                  <c:v>0.35468567659444922</c:v>
                </c:pt>
                <c:pt idx="6">
                  <c:v>0.34942504618863612</c:v>
                </c:pt>
                <c:pt idx="7">
                  <c:v>0.34023011155265087</c:v>
                </c:pt>
                <c:pt idx="8">
                  <c:v>0.33597488571676104</c:v>
                </c:pt>
                <c:pt idx="9">
                  <c:v>0.32603579551072875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F4D-837E-AB5BC15C4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8031872"/>
        <c:axId val="288033408"/>
      </c:barChart>
      <c:catAx>
        <c:axId val="28803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3408"/>
        <c:crosses val="autoZero"/>
        <c:auto val="1"/>
        <c:lblAlgn val="ctr"/>
        <c:lblOffset val="100"/>
        <c:noMultiLvlLbl val="0"/>
      </c:catAx>
      <c:valAx>
        <c:axId val="288033408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3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Industry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'1.5'!$A$14</c:f>
              <c:strCache>
                <c:ptCount val="1"/>
                <c:pt idx="0">
                  <c:v>Foreign Owned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'1.5'!$B$14:$K$14</c:f>
              <c:numCache>
                <c:formatCode>0.0%</c:formatCode>
                <c:ptCount val="10"/>
                <c:pt idx="0">
                  <c:v>0.46890484201792998</c:v>
                </c:pt>
                <c:pt idx="1">
                  <c:v>0.47233794131483342</c:v>
                </c:pt>
                <c:pt idx="2">
                  <c:v>0.47101634889522453</c:v>
                </c:pt>
                <c:pt idx="3">
                  <c:v>0.46560227547159688</c:v>
                </c:pt>
                <c:pt idx="4">
                  <c:v>0.46233212405388197</c:v>
                </c:pt>
                <c:pt idx="5">
                  <c:v>0.46288944967485196</c:v>
                </c:pt>
                <c:pt idx="6">
                  <c:v>0.4561969487081749</c:v>
                </c:pt>
                <c:pt idx="7">
                  <c:v>0.45651232467498032</c:v>
                </c:pt>
                <c:pt idx="8">
                  <c:v>0.46099984554394274</c:v>
                </c:pt>
                <c:pt idx="9">
                  <c:v>0.4676031747370552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1-47E3-888B-FEB16253DEE7}"/>
            </c:ext>
          </c:extLst>
        </c:ser>
        <c:ser>
          <c:idx val="1"/>
          <c:order val="1"/>
          <c:tx>
            <c:strRef>
              <c:f>'1.5'!$A$15</c:f>
              <c:strCache>
                <c:ptCount val="1"/>
                <c:pt idx="0">
                  <c:v>Irish Owned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'1.5'!$B$3:$K$3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'1.5'!$B$15:$K$15</c:f>
              <c:numCache>
                <c:formatCode>0.0%</c:formatCode>
                <c:ptCount val="10"/>
                <c:pt idx="0">
                  <c:v>0.53109515798206997</c:v>
                </c:pt>
                <c:pt idx="1">
                  <c:v>0.52766205868516658</c:v>
                </c:pt>
                <c:pt idx="2">
                  <c:v>0.52898365110477552</c:v>
                </c:pt>
                <c:pt idx="3">
                  <c:v>0.53439772452840317</c:v>
                </c:pt>
                <c:pt idx="4">
                  <c:v>0.53766787594611798</c:v>
                </c:pt>
                <c:pt idx="5">
                  <c:v>0.53711055032514798</c:v>
                </c:pt>
                <c:pt idx="6">
                  <c:v>0.54380305129182516</c:v>
                </c:pt>
                <c:pt idx="7">
                  <c:v>0.54348767532501963</c:v>
                </c:pt>
                <c:pt idx="8">
                  <c:v>0.5390001544560572</c:v>
                </c:pt>
                <c:pt idx="9">
                  <c:v>0.53239682526294485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41-47E3-888B-FEB16253D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5980784"/>
        <c:axId val="735926336"/>
      </c:barChart>
      <c:catAx>
        <c:axId val="73598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26336"/>
        <c:crosses val="autoZero"/>
        <c:auto val="1"/>
        <c:lblAlgn val="ctr"/>
        <c:lblOffset val="100"/>
        <c:noMultiLvlLbl val="0"/>
      </c:catAx>
      <c:valAx>
        <c:axId val="735926336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598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'1.6'!$A$4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'1.6'!$B$4:$K$4</c:f>
              <c:numCache>
                <c:formatCode>#,##0</c:formatCode>
                <c:ptCount val="10"/>
                <c:pt idx="0">
                  <c:v>20939</c:v>
                </c:pt>
                <c:pt idx="1">
                  <c:v>20686</c:v>
                </c:pt>
                <c:pt idx="2">
                  <c:v>22520</c:v>
                </c:pt>
                <c:pt idx="3">
                  <c:v>23007</c:v>
                </c:pt>
                <c:pt idx="4">
                  <c:v>23671</c:v>
                </c:pt>
                <c:pt idx="5">
                  <c:v>23512</c:v>
                </c:pt>
                <c:pt idx="6">
                  <c:v>24631</c:v>
                </c:pt>
                <c:pt idx="7">
                  <c:v>24935</c:v>
                </c:pt>
                <c:pt idx="8">
                  <c:v>24697</c:v>
                </c:pt>
                <c:pt idx="9">
                  <c:v>22970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2-4E75-AA5B-A7FC86B14ED7}"/>
            </c:ext>
          </c:extLst>
        </c:ser>
        <c:ser>
          <c:idx val="1"/>
          <c:order val="1"/>
          <c:tx>
            <c:strRef>
              <c:f>'1.6'!$A$5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'1.6'!$B$3:$K$3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'1.6'!$B$5:$K$5</c:f>
              <c:numCache>
                <c:formatCode>#,##0</c:formatCode>
                <c:ptCount val="10"/>
                <c:pt idx="0">
                  <c:v>16565</c:v>
                </c:pt>
                <c:pt idx="1">
                  <c:v>17237</c:v>
                </c:pt>
                <c:pt idx="2">
                  <c:v>19313</c:v>
                </c:pt>
                <c:pt idx="3">
                  <c:v>20192</c:v>
                </c:pt>
                <c:pt idx="4">
                  <c:v>21906</c:v>
                </c:pt>
                <c:pt idx="5">
                  <c:v>22221</c:v>
                </c:pt>
                <c:pt idx="6">
                  <c:v>22351</c:v>
                </c:pt>
                <c:pt idx="7">
                  <c:v>23427</c:v>
                </c:pt>
                <c:pt idx="8">
                  <c:v>24454</c:v>
                </c:pt>
                <c:pt idx="9">
                  <c:v>23551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2-4E75-AA5B-A7FC86B14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060544"/>
        <c:axId val="288062080"/>
      </c:barChart>
      <c:catAx>
        <c:axId val="28806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2080"/>
        <c:crosses val="autoZero"/>
        <c:auto val="1"/>
        <c:lblAlgn val="ctr"/>
        <c:lblOffset val="100"/>
        <c:noMultiLvlLbl val="0"/>
      </c:catAx>
      <c:valAx>
        <c:axId val="28806208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06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'1.7'!$B$4:$K$4</c:f>
              <c:numCache>
                <c:formatCode>#,##0</c:formatCode>
                <c:ptCount val="10"/>
                <c:pt idx="0">
                  <c:v>25211</c:v>
                </c:pt>
                <c:pt idx="1">
                  <c:v>26048</c:v>
                </c:pt>
                <c:pt idx="2">
                  <c:v>26092</c:v>
                </c:pt>
                <c:pt idx="3">
                  <c:v>33545</c:v>
                </c:pt>
                <c:pt idx="4">
                  <c:v>38049</c:v>
                </c:pt>
                <c:pt idx="5">
                  <c:v>37703</c:v>
                </c:pt>
                <c:pt idx="6">
                  <c:v>41575</c:v>
                </c:pt>
                <c:pt idx="7">
                  <c:v>39596</c:v>
                </c:pt>
                <c:pt idx="8">
                  <c:v>40552</c:v>
                </c:pt>
                <c:pt idx="9">
                  <c:v>31603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AB-9D99-9414B345D4D0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'1.7'!$B$3:$K$3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'1.7'!$B$5:$K$5</c:f>
              <c:numCache>
                <c:formatCode>#,##0</c:formatCode>
                <c:ptCount val="10"/>
                <c:pt idx="0">
                  <c:v>-21145</c:v>
                </c:pt>
                <c:pt idx="1">
                  <c:v>-17585</c:v>
                </c:pt>
                <c:pt idx="2">
                  <c:v>-16060</c:v>
                </c:pt>
                <c:pt idx="3">
                  <c:v>-15731</c:v>
                </c:pt>
                <c:pt idx="4">
                  <c:v>-15707</c:v>
                </c:pt>
                <c:pt idx="5">
                  <c:v>-16466</c:v>
                </c:pt>
                <c:pt idx="6">
                  <c:v>-18606</c:v>
                </c:pt>
                <c:pt idx="7">
                  <c:v>-17309</c:v>
                </c:pt>
                <c:pt idx="8">
                  <c:v>-20241</c:v>
                </c:pt>
                <c:pt idx="9">
                  <c:v>-21520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356608"/>
        <c:axId val="288428032"/>
      </c:barChart>
      <c:lineChart>
        <c:grouping val="standard"/>
        <c:varyColors val="0"/>
        <c:ser>
          <c:idx val="2"/>
          <c:order val="2"/>
          <c:tx>
            <c:strRef>
              <c:f>'1.7'!$A$6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'1.7'!$B$3:$K$3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'1.7'!$B$6:$K$6</c:f>
              <c:numCache>
                <c:formatCode>#,##0</c:formatCode>
                <c:ptCount val="10"/>
                <c:pt idx="0">
                  <c:v>4066</c:v>
                </c:pt>
                <c:pt idx="1">
                  <c:v>8463</c:v>
                </c:pt>
                <c:pt idx="2">
                  <c:v>10032</c:v>
                </c:pt>
                <c:pt idx="3">
                  <c:v>17814</c:v>
                </c:pt>
                <c:pt idx="4">
                  <c:v>22342</c:v>
                </c:pt>
                <c:pt idx="5">
                  <c:v>21237</c:v>
                </c:pt>
                <c:pt idx="6">
                  <c:v>22969</c:v>
                </c:pt>
                <c:pt idx="7">
                  <c:v>22287</c:v>
                </c:pt>
                <c:pt idx="8">
                  <c:v>20311</c:v>
                </c:pt>
                <c:pt idx="9">
                  <c:v>10083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84-4EAB-9D99-9414B345D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356608"/>
        <c:axId val="288428032"/>
      </c:lineChart>
      <c:catAx>
        <c:axId val="28835660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solidFill>
            <a:srgbClr val="FFFFFF">
              <a:alpha val="0"/>
            </a:srgbClr>
          </a:solidFill>
          <a:ln w="9525" cap="flat" cmpd="sng" algn="ctr">
            <a:solidFill>
              <a:srgbClr val="CC006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28032"/>
        <c:crosses val="autoZero"/>
        <c:auto val="1"/>
        <c:lblAlgn val="ctr"/>
        <c:lblOffset val="100"/>
        <c:noMultiLvlLbl val="0"/>
      </c:catAx>
      <c:valAx>
        <c:axId val="28842803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5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'1.8'!$A$4</c:f>
              <c:strCache>
                <c:ptCount val="1"/>
                <c:pt idx="0">
                  <c:v>PFT Gains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'1.8'!$B$4:$K$4</c:f>
              <c:numCache>
                <c:formatCode>#,##0</c:formatCode>
                <c:ptCount val="10"/>
                <c:pt idx="0">
                  <c:v>11981</c:v>
                </c:pt>
                <c:pt idx="1">
                  <c:v>11560</c:v>
                </c:pt>
                <c:pt idx="2">
                  <c:v>13607</c:v>
                </c:pt>
                <c:pt idx="3">
                  <c:v>16880</c:v>
                </c:pt>
                <c:pt idx="4">
                  <c:v>17809</c:v>
                </c:pt>
                <c:pt idx="5">
                  <c:v>16125</c:v>
                </c:pt>
                <c:pt idx="6">
                  <c:v>18462</c:v>
                </c:pt>
                <c:pt idx="7">
                  <c:v>15450</c:v>
                </c:pt>
                <c:pt idx="8">
                  <c:v>16878</c:v>
                </c:pt>
                <c:pt idx="9">
                  <c:v>13013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91-49DB-B9BE-CD81199D49D6}"/>
            </c:ext>
          </c:extLst>
        </c:ser>
        <c:ser>
          <c:idx val="1"/>
          <c:order val="1"/>
          <c:tx>
            <c:strRef>
              <c:f>'1.8'!$A$5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'1.8'!$B$3:$K$3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'1.8'!$B$5:$K$5</c:f>
              <c:numCache>
                <c:formatCode>#,##0</c:formatCode>
                <c:ptCount val="10"/>
                <c:pt idx="0">
                  <c:v>-12650</c:v>
                </c:pt>
                <c:pt idx="1">
                  <c:v>-10302</c:v>
                </c:pt>
                <c:pt idx="2">
                  <c:v>-9209</c:v>
                </c:pt>
                <c:pt idx="3">
                  <c:v>-8118</c:v>
                </c:pt>
                <c:pt idx="4">
                  <c:v>-7357</c:v>
                </c:pt>
                <c:pt idx="5">
                  <c:v>-8541</c:v>
                </c:pt>
                <c:pt idx="6">
                  <c:v>-8125</c:v>
                </c:pt>
                <c:pt idx="7">
                  <c:v>-7242</c:v>
                </c:pt>
                <c:pt idx="8">
                  <c:v>-10470</c:v>
                </c:pt>
                <c:pt idx="9">
                  <c:v>-12380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8473472"/>
        <c:axId val="288475008"/>
      </c:barChart>
      <c:lineChart>
        <c:grouping val="standard"/>
        <c:varyColors val="0"/>
        <c:ser>
          <c:idx val="2"/>
          <c:order val="2"/>
          <c:tx>
            <c:strRef>
              <c:f>'1.8'!$A$6</c:f>
              <c:strCache>
                <c:ptCount val="1"/>
                <c:pt idx="0">
                  <c:v>PFT Net change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'1.8'!$B$3:$K$3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'1.8'!$B$6:$K$6</c:f>
              <c:numCache>
                <c:formatCode>#,##0</c:formatCode>
                <c:ptCount val="10"/>
                <c:pt idx="0">
                  <c:v>-669</c:v>
                </c:pt>
                <c:pt idx="1">
                  <c:v>1258</c:v>
                </c:pt>
                <c:pt idx="2">
                  <c:v>4398</c:v>
                </c:pt>
                <c:pt idx="3">
                  <c:v>8762</c:v>
                </c:pt>
                <c:pt idx="4">
                  <c:v>10452</c:v>
                </c:pt>
                <c:pt idx="5">
                  <c:v>7584</c:v>
                </c:pt>
                <c:pt idx="6">
                  <c:v>10337</c:v>
                </c:pt>
                <c:pt idx="7">
                  <c:v>8208</c:v>
                </c:pt>
                <c:pt idx="8">
                  <c:v>6408</c:v>
                </c:pt>
                <c:pt idx="9">
                  <c:v>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1-49DB-B9BE-CD81199D4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73472"/>
        <c:axId val="288475008"/>
      </c:lineChart>
      <c:catAx>
        <c:axId val="2884734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5008"/>
        <c:crosses val="autoZero"/>
        <c:auto val="1"/>
        <c:lblAlgn val="ctr"/>
        <c:lblOffset val="100"/>
        <c:noMultiLvlLbl val="0"/>
      </c:catAx>
      <c:valAx>
        <c:axId val="28847500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3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'1.9'!$A$4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'1.9'!$B$4:$K$4</c:f>
              <c:numCache>
                <c:formatCode>General</c:formatCode>
                <c:ptCount val="10"/>
                <c:pt idx="0">
                  <c:v>13230</c:v>
                </c:pt>
                <c:pt idx="1">
                  <c:v>14488</c:v>
                </c:pt>
                <c:pt idx="2">
                  <c:v>12485</c:v>
                </c:pt>
                <c:pt idx="3">
                  <c:v>16665</c:v>
                </c:pt>
                <c:pt idx="4">
                  <c:v>20240</c:v>
                </c:pt>
                <c:pt idx="5">
                  <c:v>21578</c:v>
                </c:pt>
                <c:pt idx="6">
                  <c:v>23113</c:v>
                </c:pt>
                <c:pt idx="7">
                  <c:v>24146</c:v>
                </c:pt>
                <c:pt idx="8">
                  <c:v>23674</c:v>
                </c:pt>
                <c:pt idx="9">
                  <c:v>18590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2-4D39-8D77-A83B74631938}"/>
            </c:ext>
          </c:extLst>
        </c:ser>
        <c:ser>
          <c:idx val="1"/>
          <c:order val="1"/>
          <c:tx>
            <c:strRef>
              <c:f>'1.9'!$A$5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'1.9'!$B$3:$K$3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'1.9'!$B$5:$K$5</c:f>
              <c:numCache>
                <c:formatCode>General</c:formatCode>
                <c:ptCount val="10"/>
                <c:pt idx="0">
                  <c:v>-8495</c:v>
                </c:pt>
                <c:pt idx="1">
                  <c:v>-7283</c:v>
                </c:pt>
                <c:pt idx="2">
                  <c:v>-6851</c:v>
                </c:pt>
                <c:pt idx="3">
                  <c:v>-7613</c:v>
                </c:pt>
                <c:pt idx="4">
                  <c:v>-8350</c:v>
                </c:pt>
                <c:pt idx="5">
                  <c:v>-7925</c:v>
                </c:pt>
                <c:pt idx="6">
                  <c:v>-10481</c:v>
                </c:pt>
                <c:pt idx="7">
                  <c:v>-10067</c:v>
                </c:pt>
                <c:pt idx="8">
                  <c:v>-9771</c:v>
                </c:pt>
                <c:pt idx="9">
                  <c:v>-9140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74432"/>
        <c:axId val="289475968"/>
      </c:barChart>
      <c:lineChart>
        <c:grouping val="standard"/>
        <c:varyColors val="0"/>
        <c:ser>
          <c:idx val="2"/>
          <c:order val="2"/>
          <c:tx>
            <c:strRef>
              <c:f>'1.9'!$A$6</c:f>
              <c:strCache>
                <c:ptCount val="1"/>
                <c:pt idx="0">
                  <c:v>PFT net change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'1.9'!$B$3:$K$3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'1.9'!$B$6:$K$6</c:f>
              <c:numCache>
                <c:formatCode>General</c:formatCode>
                <c:ptCount val="10"/>
                <c:pt idx="0">
                  <c:v>4735</c:v>
                </c:pt>
                <c:pt idx="1">
                  <c:v>7205</c:v>
                </c:pt>
                <c:pt idx="2">
                  <c:v>5634</c:v>
                </c:pt>
                <c:pt idx="3">
                  <c:v>9052</c:v>
                </c:pt>
                <c:pt idx="4">
                  <c:v>11890</c:v>
                </c:pt>
                <c:pt idx="5">
                  <c:v>13653</c:v>
                </c:pt>
                <c:pt idx="6">
                  <c:v>12632</c:v>
                </c:pt>
                <c:pt idx="7">
                  <c:v>14079</c:v>
                </c:pt>
                <c:pt idx="8">
                  <c:v>13903</c:v>
                </c:pt>
                <c:pt idx="9">
                  <c:v>9450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92-4D39-8D77-A83B74631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474432"/>
        <c:axId val="289475968"/>
      </c:lineChart>
      <c:catAx>
        <c:axId val="28947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5968"/>
        <c:crosses val="autoZero"/>
        <c:auto val="1"/>
        <c:lblAlgn val="ctr"/>
        <c:lblOffset val="100"/>
        <c:noMultiLvlLbl val="0"/>
      </c:catAx>
      <c:valAx>
        <c:axId val="289475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47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0.35085117177040909</c:v>
                </c:pt>
                <c:pt idx="1">
                  <c:v>0.35438768144450866</c:v>
                </c:pt>
                <c:pt idx="2">
                  <c:v>0.35811787430665576</c:v>
                </c:pt>
                <c:pt idx="3">
                  <c:v>0.36156150340618393</c:v>
                </c:pt>
                <c:pt idx="4">
                  <c:v>0.36545351027022294</c:v>
                </c:pt>
                <c:pt idx="5">
                  <c:v>0.37038808793287364</c:v>
                </c:pt>
                <c:pt idx="6">
                  <c:v>0.37713892645739217</c:v>
                </c:pt>
                <c:pt idx="7">
                  <c:v>0.37894510352381977</c:v>
                </c:pt>
                <c:pt idx="8">
                  <c:v>0.3851581298815045</c:v>
                </c:pt>
                <c:pt idx="9">
                  <c:v>0.38965182916004754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9-41F7-8A30-724A07BFCA24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0.44108735784444975</c:v>
                </c:pt>
                <c:pt idx="1">
                  <c:v>0.44051972754672314</c:v>
                </c:pt>
                <c:pt idx="2">
                  <c:v>0.43789256430695345</c:v>
                </c:pt>
                <c:pt idx="3">
                  <c:v>0.43667871299035149</c:v>
                </c:pt>
                <c:pt idx="4">
                  <c:v>0.43634797588285962</c:v>
                </c:pt>
                <c:pt idx="5">
                  <c:v>0.43295613253714271</c:v>
                </c:pt>
                <c:pt idx="6">
                  <c:v>0.42373306508129022</c:v>
                </c:pt>
                <c:pt idx="7">
                  <c:v>0.42109303940457909</c:v>
                </c:pt>
                <c:pt idx="8">
                  <c:v>0.41575219136312919</c:v>
                </c:pt>
                <c:pt idx="9">
                  <c:v>0.41522866207536951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29-41F7-8A30-724A07BFCA24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0.20806147038514114</c:v>
                </c:pt>
                <c:pt idx="1">
                  <c:v>0.20509259100876817</c:v>
                </c:pt>
                <c:pt idx="2">
                  <c:v>0.20398956138639077</c:v>
                </c:pt>
                <c:pt idx="3">
                  <c:v>0.20175978360346458</c:v>
                </c:pt>
                <c:pt idx="4">
                  <c:v>0.19819851384691747</c:v>
                </c:pt>
                <c:pt idx="5">
                  <c:v>0.19665577952998362</c:v>
                </c:pt>
                <c:pt idx="6">
                  <c:v>0.19912800846131765</c:v>
                </c:pt>
                <c:pt idx="7">
                  <c:v>0.19996185707160113</c:v>
                </c:pt>
                <c:pt idx="8">
                  <c:v>0.19908967875536632</c:v>
                </c:pt>
                <c:pt idx="9">
                  <c:v>0.19511950876458298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29-41F7-8A30-724A07BFC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522048"/>
        <c:axId val="289523584"/>
      </c:barChart>
      <c:catAx>
        <c:axId val="2895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523584"/>
        <c:crosses val="autoZero"/>
        <c:auto val="1"/>
        <c:lblAlgn val="ctr"/>
        <c:lblOffset val="100"/>
        <c:noMultiLvlLbl val="0"/>
      </c:catAx>
      <c:valAx>
        <c:axId val="289523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5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chemeClr val="bg2">
                  <a:lumMod val="75000"/>
                </a:scheme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60-4FBB-B5BF-805A9FF3E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0.35085117177040909</c:v>
                </c:pt>
                <c:pt idx="1">
                  <c:v>0.35438768144450866</c:v>
                </c:pt>
                <c:pt idx="2">
                  <c:v>0.35811787430665576</c:v>
                </c:pt>
                <c:pt idx="3">
                  <c:v>0.36156150340618393</c:v>
                </c:pt>
                <c:pt idx="4">
                  <c:v>0.36545351027022294</c:v>
                </c:pt>
                <c:pt idx="5">
                  <c:v>0.37038808793287364</c:v>
                </c:pt>
                <c:pt idx="6">
                  <c:v>0.37713892645739217</c:v>
                </c:pt>
                <c:pt idx="7">
                  <c:v>0.37894510352381977</c:v>
                </c:pt>
                <c:pt idx="8">
                  <c:v>0.3851581298815045</c:v>
                </c:pt>
                <c:pt idx="9">
                  <c:v>0.38965182916004754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60-4FBB-B5BF-805A9FF3EBEB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0.44108735784444975</c:v>
                </c:pt>
                <c:pt idx="1">
                  <c:v>0.44051972754672314</c:v>
                </c:pt>
                <c:pt idx="2">
                  <c:v>0.43789256430695345</c:v>
                </c:pt>
                <c:pt idx="3">
                  <c:v>0.43667871299035149</c:v>
                </c:pt>
                <c:pt idx="4">
                  <c:v>0.43634797588285962</c:v>
                </c:pt>
                <c:pt idx="5">
                  <c:v>0.43295613253714271</c:v>
                </c:pt>
                <c:pt idx="6">
                  <c:v>0.42373306508129022</c:v>
                </c:pt>
                <c:pt idx="7">
                  <c:v>0.42109303940457909</c:v>
                </c:pt>
                <c:pt idx="8">
                  <c:v>0.41575219136312919</c:v>
                </c:pt>
                <c:pt idx="9">
                  <c:v>0.41522866207536951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60-4FBB-B5BF-805A9FF3EBEB}"/>
            </c:ext>
          </c:extLst>
        </c:ser>
        <c:ser>
          <c:idx val="2"/>
          <c:order val="2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0.20806147038514114</c:v>
                </c:pt>
                <c:pt idx="1">
                  <c:v>0.20509259100876817</c:v>
                </c:pt>
                <c:pt idx="2">
                  <c:v>0.20398956138639077</c:v>
                </c:pt>
                <c:pt idx="3">
                  <c:v>0.20175978360346458</c:v>
                </c:pt>
                <c:pt idx="4">
                  <c:v>0.19819851384691747</c:v>
                </c:pt>
                <c:pt idx="5">
                  <c:v>0.19665577952998362</c:v>
                </c:pt>
                <c:pt idx="6">
                  <c:v>0.19912800846131765</c:v>
                </c:pt>
                <c:pt idx="7">
                  <c:v>0.19996185707160113</c:v>
                </c:pt>
                <c:pt idx="8">
                  <c:v>0.19908967875536632</c:v>
                </c:pt>
                <c:pt idx="9">
                  <c:v>0.19511950876458298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E60-4FBB-B5BF-805A9FF3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5634295"/>
        <c:axId val="505624783"/>
      </c:barChart>
      <c:catAx>
        <c:axId val="505634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24783"/>
        <c:crosses val="autoZero"/>
        <c:auto val="1"/>
        <c:lblAlgn val="ctr"/>
        <c:lblOffset val="100"/>
        <c:noMultiLvlLbl val="0"/>
      </c:catAx>
      <c:valAx>
        <c:axId val="505624783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634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'2.1'!$A$10</c:f>
              <c:strCache>
                <c:ptCount val="1"/>
                <c:pt idx="0">
                  <c:v>BMW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'2.1'!$B$10:$K$10</c:f>
              <c:numCache>
                <c:formatCode>0.0%</c:formatCode>
                <c:ptCount val="10"/>
                <c:pt idx="0">
                  <c:v>0.20806147038514114</c:v>
                </c:pt>
                <c:pt idx="1">
                  <c:v>0.20509259100876817</c:v>
                </c:pt>
                <c:pt idx="2">
                  <c:v>0.20398956138639077</c:v>
                </c:pt>
                <c:pt idx="3">
                  <c:v>0.20175978360346458</c:v>
                </c:pt>
                <c:pt idx="4">
                  <c:v>0.19819851384691747</c:v>
                </c:pt>
                <c:pt idx="5">
                  <c:v>0.19665577952998362</c:v>
                </c:pt>
                <c:pt idx="6">
                  <c:v>0.19912800846131765</c:v>
                </c:pt>
                <c:pt idx="7">
                  <c:v>0.19996185707160113</c:v>
                </c:pt>
                <c:pt idx="8">
                  <c:v>0.19908967875536632</c:v>
                </c:pt>
                <c:pt idx="9">
                  <c:v>0.19511950876458298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9-4CF2-8F2F-C1917CDE32B9}"/>
            </c:ext>
          </c:extLst>
        </c:ser>
        <c:ser>
          <c:idx val="1"/>
          <c:order val="1"/>
          <c:tx>
            <c:strRef>
              <c:f>'2.1'!$A$11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'2.1'!$B$11:$K$11</c:f>
              <c:numCache>
                <c:formatCode>0.0%</c:formatCode>
                <c:ptCount val="10"/>
                <c:pt idx="0">
                  <c:v>0.44108735784444975</c:v>
                </c:pt>
                <c:pt idx="1">
                  <c:v>0.44051972754672314</c:v>
                </c:pt>
                <c:pt idx="2">
                  <c:v>0.43789256430695345</c:v>
                </c:pt>
                <c:pt idx="3">
                  <c:v>0.43667871299035149</c:v>
                </c:pt>
                <c:pt idx="4">
                  <c:v>0.43634797588285962</c:v>
                </c:pt>
                <c:pt idx="5">
                  <c:v>0.43295613253714271</c:v>
                </c:pt>
                <c:pt idx="6">
                  <c:v>0.42373306508129022</c:v>
                </c:pt>
                <c:pt idx="7">
                  <c:v>0.42109303940457909</c:v>
                </c:pt>
                <c:pt idx="8">
                  <c:v>0.41575219136312919</c:v>
                </c:pt>
                <c:pt idx="9">
                  <c:v>0.41522866207536951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9-4CF2-8F2F-C1917CDE32B9}"/>
            </c:ext>
          </c:extLst>
        </c:ser>
        <c:ser>
          <c:idx val="2"/>
          <c:order val="2"/>
          <c:tx>
            <c:strRef>
              <c:f>'2.1'!$A$12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'2.1'!$B$9:$K$9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'2.1'!$B$12:$K$12</c:f>
              <c:numCache>
                <c:formatCode>0.0%</c:formatCode>
                <c:ptCount val="10"/>
                <c:pt idx="0">
                  <c:v>0.35085117177040909</c:v>
                </c:pt>
                <c:pt idx="1">
                  <c:v>0.35438768144450866</c:v>
                </c:pt>
                <c:pt idx="2">
                  <c:v>0.35811787430665576</c:v>
                </c:pt>
                <c:pt idx="3">
                  <c:v>0.36156150340618393</c:v>
                </c:pt>
                <c:pt idx="4">
                  <c:v>0.36545351027022294</c:v>
                </c:pt>
                <c:pt idx="5">
                  <c:v>0.37038808793287364</c:v>
                </c:pt>
                <c:pt idx="6">
                  <c:v>0.37713892645739217</c:v>
                </c:pt>
                <c:pt idx="7">
                  <c:v>0.37894510352381977</c:v>
                </c:pt>
                <c:pt idx="8">
                  <c:v>0.3851581298815045</c:v>
                </c:pt>
                <c:pt idx="9">
                  <c:v>0.38965182916004754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09-4CF2-8F2F-C1917CDE3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2404032"/>
        <c:axId val="812407640"/>
      </c:barChart>
      <c:catAx>
        <c:axId val="81240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07640"/>
        <c:crosses val="autoZero"/>
        <c:auto val="1"/>
        <c:lblAlgn val="ctr"/>
        <c:lblOffset val="100"/>
        <c:noMultiLvlLbl val="0"/>
      </c:catAx>
      <c:valAx>
        <c:axId val="8124076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404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406412908063915"/>
          <c:y val="0.16969690491170417"/>
          <c:w val="0.54127242159246225"/>
          <c:h val="5.45458154919339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2090</c:v>
                </c:pt>
                <c:pt idx="1">
                  <c:v>419</c:v>
                </c:pt>
                <c:pt idx="2">
                  <c:v>3910</c:v>
                </c:pt>
                <c:pt idx="3">
                  <c:v>1366</c:v>
                </c:pt>
                <c:pt idx="4">
                  <c:v>2378</c:v>
                </c:pt>
                <c:pt idx="5">
                  <c:v>156</c:v>
                </c:pt>
                <c:pt idx="6">
                  <c:v>1249</c:v>
                </c:pt>
                <c:pt idx="7">
                  <c:v>1380</c:v>
                </c:pt>
                <c:pt idx="8">
                  <c:v>789</c:v>
                </c:pt>
                <c:pt idx="9">
                  <c:v>-2630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A7-4D5D-9C75-2A22DE1C4FA3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4066</c:v>
                </c:pt>
                <c:pt idx="1">
                  <c:v>8463</c:v>
                </c:pt>
                <c:pt idx="2">
                  <c:v>10032</c:v>
                </c:pt>
                <c:pt idx="3">
                  <c:v>17814</c:v>
                </c:pt>
                <c:pt idx="4">
                  <c:v>22342</c:v>
                </c:pt>
                <c:pt idx="5">
                  <c:v>21237</c:v>
                </c:pt>
                <c:pt idx="6">
                  <c:v>22969</c:v>
                </c:pt>
                <c:pt idx="7">
                  <c:v>22287</c:v>
                </c:pt>
                <c:pt idx="8">
                  <c:v>20311</c:v>
                </c:pt>
                <c:pt idx="9">
                  <c:v>10083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A7-4D5D-9C75-2A22DE1C4FA3}"/>
            </c:ext>
          </c:extLst>
        </c:ser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9861</c:v>
                </c:pt>
                <c:pt idx="1">
                  <c:v>9144</c:v>
                </c:pt>
                <c:pt idx="2">
                  <c:v>11090</c:v>
                </c:pt>
                <c:pt idx="3">
                  <c:v>10315</c:v>
                </c:pt>
                <c:pt idx="4">
                  <c:v>10720</c:v>
                </c:pt>
                <c:pt idx="5">
                  <c:v>9374</c:v>
                </c:pt>
                <c:pt idx="6">
                  <c:v>10242</c:v>
                </c:pt>
                <c:pt idx="7">
                  <c:v>9339</c:v>
                </c:pt>
                <c:pt idx="8">
                  <c:v>10836</c:v>
                </c:pt>
                <c:pt idx="9">
                  <c:v>8213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A7-4D5D-9C75-2A22DE1C4FA3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-7771</c:v>
                </c:pt>
                <c:pt idx="1">
                  <c:v>-8725</c:v>
                </c:pt>
                <c:pt idx="2">
                  <c:v>-7180</c:v>
                </c:pt>
                <c:pt idx="3">
                  <c:v>-8949</c:v>
                </c:pt>
                <c:pt idx="4">
                  <c:v>-8342</c:v>
                </c:pt>
                <c:pt idx="5">
                  <c:v>-9218</c:v>
                </c:pt>
                <c:pt idx="6">
                  <c:v>-8993</c:v>
                </c:pt>
                <c:pt idx="7">
                  <c:v>-7959</c:v>
                </c:pt>
                <c:pt idx="8">
                  <c:v>-10047</c:v>
                </c:pt>
                <c:pt idx="9">
                  <c:v>-10843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A7-4D5D-9C75-2A22DE1C4FA3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25211</c:v>
                </c:pt>
                <c:pt idx="1">
                  <c:v>26048</c:v>
                </c:pt>
                <c:pt idx="2">
                  <c:v>26092</c:v>
                </c:pt>
                <c:pt idx="3">
                  <c:v>33545</c:v>
                </c:pt>
                <c:pt idx="4">
                  <c:v>38049</c:v>
                </c:pt>
                <c:pt idx="5">
                  <c:v>37703</c:v>
                </c:pt>
                <c:pt idx="6">
                  <c:v>41575</c:v>
                </c:pt>
                <c:pt idx="7">
                  <c:v>39596</c:v>
                </c:pt>
                <c:pt idx="8">
                  <c:v>40552</c:v>
                </c:pt>
                <c:pt idx="9">
                  <c:v>31603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A7-4D5D-9C75-2A22DE1C4FA3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-21145</c:v>
                </c:pt>
                <c:pt idx="1">
                  <c:v>-17585</c:v>
                </c:pt>
                <c:pt idx="2">
                  <c:v>-16060</c:v>
                </c:pt>
                <c:pt idx="3">
                  <c:v>-15731</c:v>
                </c:pt>
                <c:pt idx="4">
                  <c:v>-15707</c:v>
                </c:pt>
                <c:pt idx="5">
                  <c:v>-16466</c:v>
                </c:pt>
                <c:pt idx="6">
                  <c:v>-18606</c:v>
                </c:pt>
                <c:pt idx="7">
                  <c:v>-17309</c:v>
                </c:pt>
                <c:pt idx="8">
                  <c:v>-20241</c:v>
                </c:pt>
                <c:pt idx="9">
                  <c:v>-21520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A7-4D5D-9C75-2A22DE1C4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5887744"/>
        <c:axId val="265889280"/>
      </c:lineChart>
      <c:catAx>
        <c:axId val="265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9280"/>
        <c:crosses val="autoZero"/>
        <c:auto val="1"/>
        <c:lblAlgn val="ctr"/>
        <c:lblOffset val="100"/>
        <c:noMultiLvlLbl val="0"/>
      </c:catAx>
      <c:valAx>
        <c:axId val="265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'2.1'!$A$4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'2.1'!$B$4:$K$4</c:f>
              <c:numCache>
                <c:formatCode>_-* #,##0_-;\-* #,##0_-;_-* "-"??_-;_-@_-</c:formatCode>
                <c:ptCount val="10"/>
                <c:pt idx="0">
                  <c:v>99587</c:v>
                </c:pt>
                <c:pt idx="1">
                  <c:v>103590</c:v>
                </c:pt>
                <c:pt idx="2">
                  <c:v>108273</c:v>
                </c:pt>
                <c:pt idx="3">
                  <c:v>115755</c:v>
                </c:pt>
                <c:pt idx="4">
                  <c:v>125166</c:v>
                </c:pt>
                <c:pt idx="5">
                  <c:v>134722</c:v>
                </c:pt>
                <c:pt idx="6">
                  <c:v>145840</c:v>
                </c:pt>
                <c:pt idx="7">
                  <c:v>154984</c:v>
                </c:pt>
                <c:pt idx="8">
                  <c:v>165348</c:v>
                </c:pt>
                <c:pt idx="9">
                  <c:v>171206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2E-4888-B50A-5A2B2A2D55DC}"/>
            </c:ext>
          </c:extLst>
        </c:ser>
        <c:ser>
          <c:idx val="1"/>
          <c:order val="1"/>
          <c:tx>
            <c:strRef>
              <c:f>'2.1'!$A$5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'2.1'!$B$5:$K$5</c:f>
              <c:numCache>
                <c:formatCode>_-* #,##0_-;\-* #,##0_-;_-* "-"??_-;_-@_-</c:formatCode>
                <c:ptCount val="10"/>
                <c:pt idx="0">
                  <c:v>125200</c:v>
                </c:pt>
                <c:pt idx="1">
                  <c:v>128767</c:v>
                </c:pt>
                <c:pt idx="2">
                  <c:v>132392</c:v>
                </c:pt>
                <c:pt idx="3">
                  <c:v>139804</c:v>
                </c:pt>
                <c:pt idx="4">
                  <c:v>149447</c:v>
                </c:pt>
                <c:pt idx="5">
                  <c:v>157480</c:v>
                </c:pt>
                <c:pt idx="6">
                  <c:v>163858</c:v>
                </c:pt>
                <c:pt idx="7">
                  <c:v>172222</c:v>
                </c:pt>
                <c:pt idx="8">
                  <c:v>178482</c:v>
                </c:pt>
                <c:pt idx="9">
                  <c:v>182444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2E-4888-B50A-5A2B2A2D55DC}"/>
            </c:ext>
          </c:extLst>
        </c:ser>
        <c:ser>
          <c:idx val="2"/>
          <c:order val="2"/>
          <c:tx>
            <c:strRef>
              <c:f>'2.1'!$A$6</c:f>
              <c:strCache>
                <c:ptCount val="1"/>
                <c:pt idx="0">
                  <c:v>BMW area (Border, Midlands, and West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'2.1'!$B$3:$K$3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'2.1'!$B$6:$K$6</c:f>
              <c:numCache>
                <c:formatCode>_-* #,##0_-;\-* #,##0_-;_-* "-"??_-;_-@_-</c:formatCode>
                <c:ptCount val="10"/>
                <c:pt idx="0">
                  <c:v>59057</c:v>
                </c:pt>
                <c:pt idx="1">
                  <c:v>59950</c:v>
                </c:pt>
                <c:pt idx="2">
                  <c:v>61674</c:v>
                </c:pt>
                <c:pt idx="3">
                  <c:v>64594</c:v>
                </c:pt>
                <c:pt idx="4">
                  <c:v>67882</c:v>
                </c:pt>
                <c:pt idx="5">
                  <c:v>71530</c:v>
                </c:pt>
                <c:pt idx="6">
                  <c:v>77003</c:v>
                </c:pt>
                <c:pt idx="7">
                  <c:v>81782</c:v>
                </c:pt>
                <c:pt idx="8">
                  <c:v>85469</c:v>
                </c:pt>
                <c:pt idx="9">
                  <c:v>85732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2E-4888-B50A-5A2B2A2D5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'2.2'!$A$21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'2.2'!$B$21:$K$21</c:f>
              <c:numCache>
                <c:formatCode>0.0%</c:formatCode>
                <c:ptCount val="10"/>
                <c:pt idx="0">
                  <c:v>0.30549322757870095</c:v>
                </c:pt>
                <c:pt idx="1">
                  <c:v>0.30410989254458848</c:v>
                </c:pt>
                <c:pt idx="2">
                  <c:v>0.30626667525017348</c:v>
                </c:pt>
                <c:pt idx="3">
                  <c:v>0.30931915323259179</c:v>
                </c:pt>
                <c:pt idx="4">
                  <c:v>0.31511725161460724</c:v>
                </c:pt>
                <c:pt idx="5">
                  <c:v>0.3202501785703567</c:v>
                </c:pt>
                <c:pt idx="6">
                  <c:v>0.31843357560275348</c:v>
                </c:pt>
                <c:pt idx="7">
                  <c:v>0.32057943460836313</c:v>
                </c:pt>
                <c:pt idx="8">
                  <c:v>0.32265053196487675</c:v>
                </c:pt>
                <c:pt idx="9">
                  <c:v>0.32525092748208778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D7-469C-A597-326BC16F0CA9}"/>
            </c:ext>
          </c:extLst>
        </c:ser>
        <c:ser>
          <c:idx val="1"/>
          <c:order val="1"/>
          <c:tx>
            <c:strRef>
              <c:f>'2.2'!$A$22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'2.2'!$B$22:$K$22</c:f>
              <c:numCache>
                <c:formatCode>0.0%</c:formatCode>
                <c:ptCount val="10"/>
                <c:pt idx="0">
                  <c:v>0.45996556016906825</c:v>
                </c:pt>
                <c:pt idx="1">
                  <c:v>0.46606107603116576</c:v>
                </c:pt>
                <c:pt idx="2">
                  <c:v>0.46255802808237306</c:v>
                </c:pt>
                <c:pt idx="3">
                  <c:v>0.46043819203715547</c:v>
                </c:pt>
                <c:pt idx="4">
                  <c:v>0.45731588446518295</c:v>
                </c:pt>
                <c:pt idx="5">
                  <c:v>0.45174398713092961</c:v>
                </c:pt>
                <c:pt idx="6">
                  <c:v>0.45032158157094576</c:v>
                </c:pt>
                <c:pt idx="7">
                  <c:v>0.44773314033249434</c:v>
                </c:pt>
                <c:pt idx="8">
                  <c:v>0.44586382952065734</c:v>
                </c:pt>
                <c:pt idx="9">
                  <c:v>0.44792311654794548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D7-469C-A597-326BC16F0CA9}"/>
            </c:ext>
          </c:extLst>
        </c:ser>
        <c:ser>
          <c:idx val="2"/>
          <c:order val="2"/>
          <c:tx>
            <c:strRef>
              <c:f>'2.2'!$A$23</c:f>
              <c:strCache>
                <c:ptCount val="1"/>
                <c:pt idx="0">
                  <c:v>BMW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'2.2'!$B$20:$K$20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'2.2'!$B$23:$K$23</c:f>
              <c:numCache>
                <c:formatCode>0.0%</c:formatCode>
                <c:ptCount val="10"/>
                <c:pt idx="0">
                  <c:v>0.23454121225223076</c:v>
                </c:pt>
                <c:pt idx="1">
                  <c:v>0.22982903142424579</c:v>
                </c:pt>
                <c:pt idx="2">
                  <c:v>0.23117529666745348</c:v>
                </c:pt>
                <c:pt idx="3">
                  <c:v>0.23024265473025274</c:v>
                </c:pt>
                <c:pt idx="4">
                  <c:v>0.22756686392020978</c:v>
                </c:pt>
                <c:pt idx="5">
                  <c:v>0.22800583429871368</c:v>
                </c:pt>
                <c:pt idx="6">
                  <c:v>0.23124484282630073</c:v>
                </c:pt>
                <c:pt idx="7">
                  <c:v>0.23168742505914253</c:v>
                </c:pt>
                <c:pt idx="8">
                  <c:v>0.23148563851446591</c:v>
                </c:pt>
                <c:pt idx="9">
                  <c:v>0.22682595596996674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D7-469C-A597-326BC16F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4001120"/>
        <c:axId val="753997512"/>
      </c:barChart>
      <c:catAx>
        <c:axId val="7540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97512"/>
        <c:crosses val="autoZero"/>
        <c:auto val="1"/>
        <c:lblAlgn val="ctr"/>
        <c:lblOffset val="100"/>
        <c:noMultiLvlLbl val="0"/>
      </c:catAx>
      <c:valAx>
        <c:axId val="753997512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00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'2.3'!$A$23</c:f>
              <c:strCache>
                <c:ptCount val="1"/>
                <c:pt idx="0">
                  <c:v>Dublin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'2.3'!$B$23:$K$23</c:f>
              <c:numCache>
                <c:formatCode>0.0%</c:formatCode>
                <c:ptCount val="10"/>
                <c:pt idx="0">
                  <c:v>0.39149749159969804</c:v>
                </c:pt>
                <c:pt idx="1">
                  <c:v>0.39777695631668175</c:v>
                </c:pt>
                <c:pt idx="2">
                  <c:v>0.40271693655559382</c:v>
                </c:pt>
                <c:pt idx="3">
                  <c:v>0.40679418141128748</c:v>
                </c:pt>
                <c:pt idx="4">
                  <c:v>0.4090790176478924</c:v>
                </c:pt>
                <c:pt idx="5">
                  <c:v>0.41276105736794316</c:v>
                </c:pt>
                <c:pt idx="6">
                  <c:v>0.42665770417089766</c:v>
                </c:pt>
                <c:pt idx="7">
                  <c:v>0.42722098623135962</c:v>
                </c:pt>
                <c:pt idx="8">
                  <c:v>0.43552125176134093</c:v>
                </c:pt>
                <c:pt idx="9">
                  <c:v>0.43972167721839034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4-481F-A017-7AB1E12F8CAA}"/>
            </c:ext>
          </c:extLst>
        </c:ser>
        <c:ser>
          <c:idx val="1"/>
          <c:order val="1"/>
          <c:tx>
            <c:strRef>
              <c:f>'2.3'!$A$22</c:f>
              <c:strCache>
                <c:ptCount val="1"/>
                <c:pt idx="0">
                  <c:v>South and East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'2.3'!$B$22:$K$22</c:f>
              <c:numCache>
                <c:formatCode>0.0%</c:formatCode>
                <c:ptCount val="10"/>
                <c:pt idx="0">
                  <c:v>0.42417015705057548</c:v>
                </c:pt>
                <c:pt idx="1">
                  <c:v>0.41847777593657187</c:v>
                </c:pt>
                <c:pt idx="2">
                  <c:v>0.41667692080523699</c:v>
                </c:pt>
                <c:pt idx="3">
                  <c:v>0.41610718698277271</c:v>
                </c:pt>
                <c:pt idx="4">
                  <c:v>0.41817547607887595</c:v>
                </c:pt>
                <c:pt idx="5">
                  <c:v>0.41707798367582977</c:v>
                </c:pt>
                <c:pt idx="6">
                  <c:v>0.40130528262849025</c:v>
                </c:pt>
                <c:pt idx="7">
                  <c:v>0.39905826431143399</c:v>
                </c:pt>
                <c:pt idx="8">
                  <c:v>0.39149088308902397</c:v>
                </c:pt>
                <c:pt idx="9">
                  <c:v>0.38980966443496023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4-481F-A017-7AB1E12F8CAA}"/>
            </c:ext>
          </c:extLst>
        </c:ser>
        <c:ser>
          <c:idx val="0"/>
          <c:order val="2"/>
          <c:tx>
            <c:strRef>
              <c:f>'2.3'!$A$21</c:f>
              <c:strCache>
                <c:ptCount val="1"/>
                <c:pt idx="0">
                  <c:v>BMW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'2.3'!$B$20:$K$20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'2.3'!$B$21:$K$21</c:f>
              <c:numCache>
                <c:formatCode>0.0%</c:formatCode>
                <c:ptCount val="10"/>
                <c:pt idx="0">
                  <c:v>0.18433235134972645</c:v>
                </c:pt>
                <c:pt idx="1">
                  <c:v>0.18374526774674638</c:v>
                </c:pt>
                <c:pt idx="2">
                  <c:v>0.18060614263916916</c:v>
                </c:pt>
                <c:pt idx="3">
                  <c:v>0.1770986316059398</c:v>
                </c:pt>
                <c:pt idx="4">
                  <c:v>0.17274550627323168</c:v>
                </c:pt>
                <c:pt idx="5">
                  <c:v>0.17016095895622707</c:v>
                </c:pt>
                <c:pt idx="6">
                  <c:v>0.17203701320061213</c:v>
                </c:pt>
                <c:pt idx="7">
                  <c:v>0.17372074945720642</c:v>
                </c:pt>
                <c:pt idx="8">
                  <c:v>0.1729878651496351</c:v>
                </c:pt>
                <c:pt idx="9">
                  <c:v>0.1704686583466494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4-481F-A017-7AB1E12F8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246656"/>
        <c:axId val="290248192"/>
      </c:barChart>
      <c:catAx>
        <c:axId val="29024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8192"/>
        <c:crosses val="autoZero"/>
        <c:auto val="1"/>
        <c:lblAlgn val="ctr"/>
        <c:lblOffset val="100"/>
        <c:noMultiLvlLbl val="0"/>
      </c:catAx>
      <c:valAx>
        <c:axId val="2902481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024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35870516185477"/>
          <c:y val="2.5428331875182269E-2"/>
          <c:w val="0.85219685039370074"/>
          <c:h val="0.5083391659375911"/>
        </c:manualLayout>
      </c:layout>
      <c:lineChart>
        <c:grouping val="standard"/>
        <c:varyColors val="0"/>
        <c:ser>
          <c:idx val="0"/>
          <c:order val="0"/>
          <c:tx>
            <c:strRef>
              <c:f>'3.1'!$A$62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'3.1'!$B$62:$K$62</c:f>
              <c:numCache>
                <c:formatCode>_-* #,##0_-;\-* #,##0_-;_-* "-"??_-;_-@_-</c:formatCode>
                <c:ptCount val="10"/>
                <c:pt idx="0">
                  <c:v>13317</c:v>
                </c:pt>
                <c:pt idx="1">
                  <c:v>13693</c:v>
                </c:pt>
                <c:pt idx="2">
                  <c:v>14296</c:v>
                </c:pt>
                <c:pt idx="3">
                  <c:v>14573</c:v>
                </c:pt>
                <c:pt idx="4">
                  <c:v>17037</c:v>
                </c:pt>
                <c:pt idx="5">
                  <c:v>18423</c:v>
                </c:pt>
                <c:pt idx="6">
                  <c:v>19970</c:v>
                </c:pt>
                <c:pt idx="7">
                  <c:v>22283</c:v>
                </c:pt>
                <c:pt idx="8">
                  <c:v>22309</c:v>
                </c:pt>
                <c:pt idx="9">
                  <c:v>23367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4-4ECB-97C8-BDCCA4E6BFAD}"/>
            </c:ext>
          </c:extLst>
        </c:ser>
        <c:ser>
          <c:idx val="1"/>
          <c:order val="1"/>
          <c:tx>
            <c:strRef>
              <c:f>'3.1'!$A$63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'3.1'!$B$63:$K$63</c:f>
              <c:numCache>
                <c:formatCode>#,##0</c:formatCode>
                <c:ptCount val="10"/>
                <c:pt idx="0">
                  <c:v>160247</c:v>
                </c:pt>
                <c:pt idx="1">
                  <c:v>162740</c:v>
                </c:pt>
                <c:pt idx="2">
                  <c:v>165288</c:v>
                </c:pt>
                <c:pt idx="3">
                  <c:v>171762</c:v>
                </c:pt>
                <c:pt idx="4">
                  <c:v>180877</c:v>
                </c:pt>
                <c:pt idx="5">
                  <c:v>187637</c:v>
                </c:pt>
                <c:pt idx="6">
                  <c:v>195152</c:v>
                </c:pt>
                <c:pt idx="7">
                  <c:v>204011</c:v>
                </c:pt>
                <c:pt idx="8">
                  <c:v>210767</c:v>
                </c:pt>
                <c:pt idx="9">
                  <c:v>213755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4-4ECB-97C8-BDCCA4E6BFAD}"/>
            </c:ext>
          </c:extLst>
        </c:ser>
        <c:ser>
          <c:idx val="2"/>
          <c:order val="2"/>
          <c:tx>
            <c:strRef>
              <c:f>'3.1'!$A$64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'3.1'!$B$64:$K$64</c:f>
              <c:numCache>
                <c:formatCode>_-* #,##0_-;\-* #,##0_-;_-* "-"??_-;_-@_-</c:formatCode>
                <c:ptCount val="10"/>
                <c:pt idx="0">
                  <c:v>45768</c:v>
                </c:pt>
                <c:pt idx="1">
                  <c:v>47079</c:v>
                </c:pt>
                <c:pt idx="2">
                  <c:v>49907</c:v>
                </c:pt>
                <c:pt idx="3">
                  <c:v>55653</c:v>
                </c:pt>
                <c:pt idx="4">
                  <c:v>60321</c:v>
                </c:pt>
                <c:pt idx="5">
                  <c:v>65091</c:v>
                </c:pt>
                <c:pt idx="6">
                  <c:v>71056</c:v>
                </c:pt>
                <c:pt idx="7">
                  <c:v>74474</c:v>
                </c:pt>
                <c:pt idx="8">
                  <c:v>79999</c:v>
                </c:pt>
                <c:pt idx="9">
                  <c:v>80921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4-4ECB-97C8-BDCCA4E6BFAD}"/>
            </c:ext>
          </c:extLst>
        </c:ser>
        <c:ser>
          <c:idx val="3"/>
          <c:order val="3"/>
          <c:tx>
            <c:strRef>
              <c:f>'3.1'!$A$65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'3.1'!$B$61:$K$61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'3.1'!$B$65:$K$65</c:f>
              <c:numCache>
                <c:formatCode>#,##0</c:formatCode>
                <c:ptCount val="10"/>
                <c:pt idx="0">
                  <c:v>64512</c:v>
                </c:pt>
                <c:pt idx="1">
                  <c:v>68795</c:v>
                </c:pt>
                <c:pt idx="2">
                  <c:v>72848</c:v>
                </c:pt>
                <c:pt idx="3">
                  <c:v>78165</c:v>
                </c:pt>
                <c:pt idx="4">
                  <c:v>84260</c:v>
                </c:pt>
                <c:pt idx="5">
                  <c:v>92581</c:v>
                </c:pt>
                <c:pt idx="6">
                  <c:v>100523</c:v>
                </c:pt>
                <c:pt idx="7">
                  <c:v>108220</c:v>
                </c:pt>
                <c:pt idx="8">
                  <c:v>116224</c:v>
                </c:pt>
                <c:pt idx="9">
                  <c:v>121339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44-4ECB-97C8-BDCCA4E6B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929176"/>
        <c:axId val="725921632"/>
      </c:lineChart>
      <c:catAx>
        <c:axId val="72592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1632"/>
        <c:crosses val="autoZero"/>
        <c:auto val="1"/>
        <c:lblAlgn val="ctr"/>
        <c:lblOffset val="100"/>
        <c:noMultiLvlLbl val="0"/>
      </c:catAx>
      <c:valAx>
        <c:axId val="7259216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592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5C-423E-BE78-B1664C20D3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5C-423E-BE78-B1664C20D3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5C-423E-BE78-B1664C20D3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5C-423E-BE78-B1664C20D3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('3.2 '!$A$14:$A$15,'3.2 '!$A$17:$A$18)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 '!$B$14:$B$15,'3.2 '!$B$17:$B$18)</c:f>
              <c:numCache>
                <c:formatCode>0.0%</c:formatCode>
                <c:ptCount val="4"/>
                <c:pt idx="0">
                  <c:v>4.6916616169445188E-2</c:v>
                </c:pt>
                <c:pt idx="1">
                  <c:v>0.56456011048322319</c:v>
                </c:pt>
                <c:pt idx="2">
                  <c:v>0.16124349995067713</c:v>
                </c:pt>
                <c:pt idx="3">
                  <c:v>0.22727977339665451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5C-423E-BE78-B1664C20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69-4E9C-BAF4-8EF312659E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69-4E9C-BAF4-8EF312659E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69-4E9C-BAF4-8EF312659E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69-4E9C-BAF4-8EF312659E9B}"/>
              </c:ext>
            </c:extLst>
          </c:dPt>
          <c:dLbls>
            <c:dLbl>
              <c:idx val="0"/>
              <c:layout>
                <c:manualLayout>
                  <c:x val="-1.3023460248575921E-2"/>
                  <c:y val="3.7407088819779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69-4E9C-BAF4-8EF312659E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('3.2 '!$A$14:$A$15,'3.2 '!$A$17:$A$18)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('3.2 '!$K$14:$K$15,'3.2 '!$K$17:$K$18)</c:f>
              <c:numCache>
                <c:formatCode>0.0%</c:formatCode>
                <c:ptCount val="4"/>
                <c:pt idx="0">
                  <c:v>5.3181514035622761E-2</c:v>
                </c:pt>
                <c:pt idx="1">
                  <c:v>0.48649011566245315</c:v>
                </c:pt>
                <c:pt idx="2">
                  <c:v>0.18417003882726193</c:v>
                </c:pt>
                <c:pt idx="3">
                  <c:v>0.27615833147466212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69-4E9C-BAF4-8EF312659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'3.2 '!$A$59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accent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'3.2 '!$B$59:$K$59</c:f>
              <c:numCache>
                <c:formatCode>0.0%</c:formatCode>
                <c:ptCount val="10"/>
                <c:pt idx="0">
                  <c:v>4.6916616169445188E-2</c:v>
                </c:pt>
                <c:pt idx="1">
                  <c:v>4.684458463191097E-2</c:v>
                </c:pt>
                <c:pt idx="2">
                  <c:v>4.7284670518854661E-2</c:v>
                </c:pt>
                <c:pt idx="3">
                  <c:v>4.5518861294443595E-2</c:v>
                </c:pt>
                <c:pt idx="4">
                  <c:v>4.9743791880173437E-2</c:v>
                </c:pt>
                <c:pt idx="5">
                  <c:v>5.0649929068654946E-2</c:v>
                </c:pt>
                <c:pt idx="6">
                  <c:v>5.1641966273684323E-2</c:v>
                </c:pt>
                <c:pt idx="7">
                  <c:v>5.4483261122575725E-2</c:v>
                </c:pt>
                <c:pt idx="8">
                  <c:v>5.196611219686046E-2</c:v>
                </c:pt>
                <c:pt idx="9">
                  <c:v>5.3181514035622761E-2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2-4286-B333-0E3EDDBD994E}"/>
            </c:ext>
          </c:extLst>
        </c:ser>
        <c:ser>
          <c:idx val="1"/>
          <c:order val="1"/>
          <c:tx>
            <c:strRef>
              <c:f>'3.2 '!$A$60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'3.2 '!$B$60:$K$60</c:f>
              <c:numCache>
                <c:formatCode>0.0%</c:formatCode>
                <c:ptCount val="10"/>
                <c:pt idx="0">
                  <c:v>0.56456011048322319</c:v>
                </c:pt>
                <c:pt idx="1">
                  <c:v>0.55674342386600384</c:v>
                </c:pt>
                <c:pt idx="2">
                  <c:v>0.5466975811919732</c:v>
                </c:pt>
                <c:pt idx="3">
                  <c:v>0.5364997360636945</c:v>
                </c:pt>
                <c:pt idx="4">
                  <c:v>0.52811573891589658</c:v>
                </c:pt>
                <c:pt idx="5">
                  <c:v>0.51586607722169064</c:v>
                </c:pt>
                <c:pt idx="6">
                  <c:v>0.50465863806920597</c:v>
                </c:pt>
                <c:pt idx="7">
                  <c:v>0.49881903625534246</c:v>
                </c:pt>
                <c:pt idx="8">
                  <c:v>0.49095618671368907</c:v>
                </c:pt>
                <c:pt idx="9">
                  <c:v>0.48649011566245315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52-4286-B333-0E3EDDBD994E}"/>
            </c:ext>
          </c:extLst>
        </c:ser>
        <c:ser>
          <c:idx val="2"/>
          <c:order val="2"/>
          <c:tx>
            <c:strRef>
              <c:f>'3.2 '!$A$61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'3.2 '!$B$61:$K$61</c:f>
              <c:numCache>
                <c:formatCode>0.0%</c:formatCode>
                <c:ptCount val="10"/>
                <c:pt idx="0">
                  <c:v>0.16124349995067713</c:v>
                </c:pt>
                <c:pt idx="1">
                  <c:v>0.16106011830028019</c:v>
                </c:pt>
                <c:pt idx="2">
                  <c:v>0.16506967344603243</c:v>
                </c:pt>
                <c:pt idx="3">
                  <c:v>0.17383251133052011</c:v>
                </c:pt>
                <c:pt idx="4">
                  <c:v>0.17612227915735995</c:v>
                </c:pt>
                <c:pt idx="5">
                  <c:v>0.17895318531226287</c:v>
                </c:pt>
                <c:pt idx="6">
                  <c:v>0.18374920157951491</c:v>
                </c:pt>
                <c:pt idx="7">
                  <c:v>0.1820933621524348</c:v>
                </c:pt>
                <c:pt idx="8">
                  <c:v>0.18634797658508406</c:v>
                </c:pt>
                <c:pt idx="9">
                  <c:v>0.18417003882726193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52-4286-B333-0E3EDDBD994E}"/>
            </c:ext>
          </c:extLst>
        </c:ser>
        <c:ser>
          <c:idx val="3"/>
          <c:order val="3"/>
          <c:tx>
            <c:strRef>
              <c:f>'3.2 '!$A$62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'3.2 '!$B$58:$K$58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'3.2 '!$B$62:$K$62</c:f>
              <c:numCache>
                <c:formatCode>0.0%</c:formatCode>
                <c:ptCount val="10"/>
                <c:pt idx="0">
                  <c:v>0.22727977339665451</c:v>
                </c:pt>
                <c:pt idx="1">
                  <c:v>0.23535187320180495</c:v>
                </c:pt>
                <c:pt idx="2">
                  <c:v>0.24094807484313965</c:v>
                </c:pt>
                <c:pt idx="3">
                  <c:v>0.24414889131134176</c:v>
                </c:pt>
                <c:pt idx="4">
                  <c:v>0.24601819004657002</c:v>
                </c:pt>
                <c:pt idx="5">
                  <c:v>0.25453080839739151</c:v>
                </c:pt>
                <c:pt idx="6">
                  <c:v>0.25995019407759484</c:v>
                </c:pt>
                <c:pt idx="7">
                  <c:v>0.26460434046964704</c:v>
                </c:pt>
                <c:pt idx="8">
                  <c:v>0.27072972450436644</c:v>
                </c:pt>
                <c:pt idx="9">
                  <c:v>0.27615833147466212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52-4286-B333-0E3EDDBD9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417888"/>
        <c:axId val="892416576"/>
      </c:barChart>
      <c:catAx>
        <c:axId val="8924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6576"/>
        <c:crosses val="autoZero"/>
        <c:auto val="1"/>
        <c:lblAlgn val="ctr"/>
        <c:lblOffset val="100"/>
        <c:noMultiLvlLbl val="0"/>
      </c:catAx>
      <c:valAx>
        <c:axId val="892416576"/>
        <c:scaling>
          <c:orientation val="minMax"/>
          <c:max val="1"/>
          <c:min val="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241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'!$B$58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99E-4EF5-83DF-4C9FE5E6B5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99E-4EF5-83DF-4C9FE5E6B5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99E-4EF5-83DF-4C9FE5E6B5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99E-4EF5-83DF-4C9FE5E6B5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'!$A$59:$A$62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'!$B$59:$B$62</c:f>
              <c:numCache>
                <c:formatCode>0.0%</c:formatCode>
                <c:ptCount val="4"/>
                <c:pt idx="0">
                  <c:v>4.6916616169445188E-2</c:v>
                </c:pt>
                <c:pt idx="1">
                  <c:v>0.56456011048322319</c:v>
                </c:pt>
                <c:pt idx="2">
                  <c:v>0.16124349995067713</c:v>
                </c:pt>
                <c:pt idx="3">
                  <c:v>0.22727977339665451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9E-4EF5-83DF-4C9FE5E6B5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'3.2 '!$K$58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97-4867-89D6-B25C801CB9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97-4867-89D6-B25C801CB9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97-4867-89D6-B25C801CB9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797-4867-89D6-B25C801CB9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 '!$A$59:$A$62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'3.2 '!$K$59:$K$62</c:f>
              <c:numCache>
                <c:formatCode>0.0%</c:formatCode>
                <c:ptCount val="4"/>
                <c:pt idx="0">
                  <c:v>5.3181514035622761E-2</c:v>
                </c:pt>
                <c:pt idx="1">
                  <c:v>0.48649011566245315</c:v>
                </c:pt>
                <c:pt idx="2">
                  <c:v>0.18417003882726193</c:v>
                </c:pt>
                <c:pt idx="3">
                  <c:v>0.27615833147466212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97-4867-89D6-B25C801CB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83409766086933E-2"/>
          <c:y val="4.3045708141030377E-2"/>
          <c:w val="0.94975628046494187"/>
          <c:h val="0.78211176383324976"/>
        </c:manualLayout>
      </c:layout>
      <c:lineChart>
        <c:grouping val="standard"/>
        <c:varyColors val="0"/>
        <c:ser>
          <c:idx val="0"/>
          <c:order val="0"/>
          <c:tx>
            <c:strRef>
              <c:f>'3.3'!$A$4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'3.3'!$B$4:$K$4</c:f>
              <c:numCache>
                <c:formatCode>_-* #,##0_-;\-* #,##0_-;_-* "-"??_-;_-@_-</c:formatCode>
                <c:ptCount val="10"/>
                <c:pt idx="0">
                  <c:v>12819</c:v>
                </c:pt>
                <c:pt idx="1">
                  <c:v>13111</c:v>
                </c:pt>
                <c:pt idx="2">
                  <c:v>13646</c:v>
                </c:pt>
                <c:pt idx="3">
                  <c:v>13837</c:v>
                </c:pt>
                <c:pt idx="4">
                  <c:v>15954</c:v>
                </c:pt>
                <c:pt idx="5">
                  <c:v>17383</c:v>
                </c:pt>
                <c:pt idx="6">
                  <c:v>18875</c:v>
                </c:pt>
                <c:pt idx="7">
                  <c:v>20909</c:v>
                </c:pt>
                <c:pt idx="8">
                  <c:v>20837</c:v>
                </c:pt>
                <c:pt idx="9">
                  <c:v>21925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D1-4815-AADD-837B983BCBF2}"/>
            </c:ext>
          </c:extLst>
        </c:ser>
        <c:ser>
          <c:idx val="1"/>
          <c:order val="1"/>
          <c:tx>
            <c:strRef>
              <c:f>'3.3'!$A$5</c:f>
              <c:strCache>
                <c:ptCount val="1"/>
                <c:pt idx="0">
                  <c:v>Manufacturing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'3.3'!$B$5:$K$5</c:f>
              <c:numCache>
                <c:formatCode>_-* #,##0_-;\-* #,##0_-;_-* "-"??_-;_-@_-</c:formatCode>
                <c:ptCount val="10"/>
                <c:pt idx="0">
                  <c:v>79360</c:v>
                </c:pt>
                <c:pt idx="1">
                  <c:v>79986</c:v>
                </c:pt>
                <c:pt idx="2">
                  <c:v>81351</c:v>
                </c:pt>
                <c:pt idx="3">
                  <c:v>85740</c:v>
                </c:pt>
                <c:pt idx="4">
                  <c:v>90458</c:v>
                </c:pt>
                <c:pt idx="5">
                  <c:v>93294</c:v>
                </c:pt>
                <c:pt idx="6">
                  <c:v>98109</c:v>
                </c:pt>
                <c:pt idx="7">
                  <c:v>102079</c:v>
                </c:pt>
                <c:pt idx="8">
                  <c:v>104791</c:v>
                </c:pt>
                <c:pt idx="9">
                  <c:v>104318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1-4815-AADD-837B983BCBF2}"/>
            </c:ext>
          </c:extLst>
        </c:ser>
        <c:ser>
          <c:idx val="2"/>
          <c:order val="2"/>
          <c:tx>
            <c:strRef>
              <c:f>'3.3'!$A$7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'3.3'!$B$7:$K$7</c:f>
              <c:numCache>
                <c:formatCode>#,##0</c:formatCode>
                <c:ptCount val="10"/>
                <c:pt idx="0">
                  <c:v>25359</c:v>
                </c:pt>
                <c:pt idx="1">
                  <c:v>25581</c:v>
                </c:pt>
                <c:pt idx="2">
                  <c:v>26990</c:v>
                </c:pt>
                <c:pt idx="3">
                  <c:v>29721</c:v>
                </c:pt>
                <c:pt idx="4">
                  <c:v>31473</c:v>
                </c:pt>
                <c:pt idx="5">
                  <c:v>33407</c:v>
                </c:pt>
                <c:pt idx="6">
                  <c:v>36105</c:v>
                </c:pt>
                <c:pt idx="7">
                  <c:v>37141</c:v>
                </c:pt>
                <c:pt idx="8">
                  <c:v>39035</c:v>
                </c:pt>
                <c:pt idx="9">
                  <c:v>38926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D1-4815-AADD-837B983BCBF2}"/>
            </c:ext>
          </c:extLst>
        </c:ser>
        <c:ser>
          <c:idx val="3"/>
          <c:order val="3"/>
          <c:tx>
            <c:strRef>
              <c:f>'3.3'!$A$8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'3.3'!$B$3:$K$3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'3.3'!$B$8:$K$8</c:f>
              <c:numCache>
                <c:formatCode>_-* #,##0_-;\-* #,##0_-;_-* "-"??_-;_-@_-</c:formatCode>
                <c:ptCount val="10"/>
                <c:pt idx="0">
                  <c:v>16609</c:v>
                </c:pt>
                <c:pt idx="1">
                  <c:v>16727</c:v>
                </c:pt>
                <c:pt idx="2">
                  <c:v>17816</c:v>
                </c:pt>
                <c:pt idx="3">
                  <c:v>19267</c:v>
                </c:pt>
                <c:pt idx="4">
                  <c:v>21132</c:v>
                </c:pt>
                <c:pt idx="5">
                  <c:v>22517</c:v>
                </c:pt>
                <c:pt idx="6">
                  <c:v>23849</c:v>
                </c:pt>
                <c:pt idx="7">
                  <c:v>25017</c:v>
                </c:pt>
                <c:pt idx="8">
                  <c:v>26891</c:v>
                </c:pt>
                <c:pt idx="9">
                  <c:v>27018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D1-4815-AADD-837B983B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289344"/>
        <c:axId val="291295232"/>
      </c:lineChart>
      <c:catAx>
        <c:axId val="29128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95232"/>
        <c:crosses val="autoZero"/>
        <c:auto val="1"/>
        <c:lblAlgn val="ctr"/>
        <c:lblOffset val="100"/>
        <c:noMultiLvlLbl val="0"/>
      </c:catAx>
      <c:valAx>
        <c:axId val="29129523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128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'Figure B'!$A$6</c:f>
              <c:strCache>
                <c:ptCount val="1"/>
                <c:pt idx="0">
                  <c:v>Other gains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B'!$B$6:$K$6</c:f>
              <c:numCache>
                <c:formatCode>#,##0_ ;\-#,##0\ </c:formatCode>
                <c:ptCount val="10"/>
                <c:pt idx="0">
                  <c:v>9861</c:v>
                </c:pt>
                <c:pt idx="1">
                  <c:v>9144</c:v>
                </c:pt>
                <c:pt idx="2">
                  <c:v>11090</c:v>
                </c:pt>
                <c:pt idx="3">
                  <c:v>10315</c:v>
                </c:pt>
                <c:pt idx="4">
                  <c:v>10720</c:v>
                </c:pt>
                <c:pt idx="5">
                  <c:v>9374</c:v>
                </c:pt>
                <c:pt idx="6">
                  <c:v>10242</c:v>
                </c:pt>
                <c:pt idx="7">
                  <c:v>9339</c:v>
                </c:pt>
                <c:pt idx="8">
                  <c:v>10836</c:v>
                </c:pt>
                <c:pt idx="9">
                  <c:v>8213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5-4679-BF9F-CE2072C24972}"/>
            </c:ext>
          </c:extLst>
        </c:ser>
        <c:ser>
          <c:idx val="3"/>
          <c:order val="3"/>
          <c:tx>
            <c:strRef>
              <c:f>'Figure B'!$A$7</c:f>
              <c:strCache>
                <c:ptCount val="1"/>
                <c:pt idx="0">
                  <c:v>Other losses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B'!$B$7:$K$7</c:f>
              <c:numCache>
                <c:formatCode>#,##0_ ;\-#,##0\ </c:formatCode>
                <c:ptCount val="10"/>
                <c:pt idx="0">
                  <c:v>-7771</c:v>
                </c:pt>
                <c:pt idx="1">
                  <c:v>-8725</c:v>
                </c:pt>
                <c:pt idx="2">
                  <c:v>-7180</c:v>
                </c:pt>
                <c:pt idx="3">
                  <c:v>-8949</c:v>
                </c:pt>
                <c:pt idx="4">
                  <c:v>-8342</c:v>
                </c:pt>
                <c:pt idx="5">
                  <c:v>-9218</c:v>
                </c:pt>
                <c:pt idx="6">
                  <c:v>-8993</c:v>
                </c:pt>
                <c:pt idx="7">
                  <c:v>-7959</c:v>
                </c:pt>
                <c:pt idx="8">
                  <c:v>-10047</c:v>
                </c:pt>
                <c:pt idx="9">
                  <c:v>-10843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5-4679-BF9F-CE2072C24972}"/>
            </c:ext>
          </c:extLst>
        </c:ser>
        <c:ser>
          <c:idx val="4"/>
          <c:order val="4"/>
          <c:tx>
            <c:strRef>
              <c:f>'Figure B'!$A$8</c:f>
              <c:strCache>
                <c:ptCount val="1"/>
                <c:pt idx="0">
                  <c:v>PFT gains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B'!$B$8:$K$8</c:f>
              <c:numCache>
                <c:formatCode>#,##0_ ;\-#,##0\ </c:formatCode>
                <c:ptCount val="10"/>
                <c:pt idx="0">
                  <c:v>25211</c:v>
                </c:pt>
                <c:pt idx="1">
                  <c:v>26048</c:v>
                </c:pt>
                <c:pt idx="2">
                  <c:v>26092</c:v>
                </c:pt>
                <c:pt idx="3">
                  <c:v>33545</c:v>
                </c:pt>
                <c:pt idx="4">
                  <c:v>38049</c:v>
                </c:pt>
                <c:pt idx="5">
                  <c:v>37703</c:v>
                </c:pt>
                <c:pt idx="6">
                  <c:v>41575</c:v>
                </c:pt>
                <c:pt idx="7">
                  <c:v>39596</c:v>
                </c:pt>
                <c:pt idx="8">
                  <c:v>40552</c:v>
                </c:pt>
                <c:pt idx="9">
                  <c:v>31603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5-4679-BF9F-CE2072C24972}"/>
            </c:ext>
          </c:extLst>
        </c:ser>
        <c:ser>
          <c:idx val="5"/>
          <c:order val="5"/>
          <c:tx>
            <c:strRef>
              <c:f>'Figure B'!$A$9</c:f>
              <c:strCache>
                <c:ptCount val="1"/>
                <c:pt idx="0">
                  <c:v>PFT losses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B'!$B$9:$K$9</c:f>
              <c:numCache>
                <c:formatCode>#,##0_ ;\-#,##0\ </c:formatCode>
                <c:ptCount val="10"/>
                <c:pt idx="0">
                  <c:v>-21145</c:v>
                </c:pt>
                <c:pt idx="1">
                  <c:v>-17585</c:v>
                </c:pt>
                <c:pt idx="2">
                  <c:v>-16060</c:v>
                </c:pt>
                <c:pt idx="3">
                  <c:v>-15731</c:v>
                </c:pt>
                <c:pt idx="4">
                  <c:v>-15707</c:v>
                </c:pt>
                <c:pt idx="5">
                  <c:v>-16466</c:v>
                </c:pt>
                <c:pt idx="6">
                  <c:v>-18606</c:v>
                </c:pt>
                <c:pt idx="7">
                  <c:v>-17309</c:v>
                </c:pt>
                <c:pt idx="8">
                  <c:v>-20241</c:v>
                </c:pt>
                <c:pt idx="9">
                  <c:v>-21520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5920512"/>
        <c:axId val="265922048"/>
      </c:barChart>
      <c:lineChart>
        <c:grouping val="standard"/>
        <c:varyColors val="0"/>
        <c:ser>
          <c:idx val="0"/>
          <c:order val="0"/>
          <c:tx>
            <c:strRef>
              <c:f>'Figure B'!$A$4</c:f>
              <c:strCache>
                <c:ptCount val="1"/>
                <c:pt idx="0">
                  <c:v>Net change Other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AA-4091-A6C0-AD64F63D4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B'!$B$4:$K$4</c:f>
              <c:numCache>
                <c:formatCode>#,##0_ ;\-#,##0\ </c:formatCode>
                <c:ptCount val="10"/>
                <c:pt idx="0">
                  <c:v>2090</c:v>
                </c:pt>
                <c:pt idx="1">
                  <c:v>419</c:v>
                </c:pt>
                <c:pt idx="2">
                  <c:v>3910</c:v>
                </c:pt>
                <c:pt idx="3">
                  <c:v>1366</c:v>
                </c:pt>
                <c:pt idx="4">
                  <c:v>2378</c:v>
                </c:pt>
                <c:pt idx="5">
                  <c:v>156</c:v>
                </c:pt>
                <c:pt idx="6">
                  <c:v>1249</c:v>
                </c:pt>
                <c:pt idx="7">
                  <c:v>1380</c:v>
                </c:pt>
                <c:pt idx="8">
                  <c:v>789</c:v>
                </c:pt>
                <c:pt idx="9">
                  <c:v>-2630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95-4679-BF9F-CE2072C24972}"/>
            </c:ext>
          </c:extLst>
        </c:ser>
        <c:ser>
          <c:idx val="1"/>
          <c:order val="1"/>
          <c:tx>
            <c:strRef>
              <c:f>'Figure B'!$A$5</c:f>
              <c:strCache>
                <c:ptCount val="1"/>
                <c:pt idx="0">
                  <c:v>Net Change PFT 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B'!$B$3:$J$3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'Figure B'!$B$5:$K$5</c:f>
              <c:numCache>
                <c:formatCode>#,##0_ ;\-#,##0\ </c:formatCode>
                <c:ptCount val="10"/>
                <c:pt idx="0">
                  <c:v>4066</c:v>
                </c:pt>
                <c:pt idx="1">
                  <c:v>8463</c:v>
                </c:pt>
                <c:pt idx="2">
                  <c:v>10032</c:v>
                </c:pt>
                <c:pt idx="3">
                  <c:v>17814</c:v>
                </c:pt>
                <c:pt idx="4">
                  <c:v>22342</c:v>
                </c:pt>
                <c:pt idx="5">
                  <c:v>21237</c:v>
                </c:pt>
                <c:pt idx="6">
                  <c:v>22969</c:v>
                </c:pt>
                <c:pt idx="7">
                  <c:v>22287</c:v>
                </c:pt>
                <c:pt idx="8">
                  <c:v>20311</c:v>
                </c:pt>
                <c:pt idx="9">
                  <c:v>10083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95-4679-BF9F-CE2072C24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0512"/>
        <c:axId val="265922048"/>
      </c:lineChart>
      <c:catAx>
        <c:axId val="26592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2048"/>
        <c:crosses val="autoZero"/>
        <c:auto val="1"/>
        <c:lblAlgn val="ctr"/>
        <c:lblOffset val="100"/>
        <c:noMultiLvlLbl val="0"/>
      </c:catAx>
      <c:valAx>
        <c:axId val="26592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'3.4 '!$O$4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20-4466-AD50-EABD1BD189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20-4466-AD50-EABD1BD189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20-4466-AD50-EABD1BD189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20-4466-AD50-EABD1BD189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 '!$N$5:$N$8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'3.4 '!$O$5:$O$8</c:f>
              <c:numCache>
                <c:formatCode>0.0%</c:formatCode>
                <c:ptCount val="4"/>
                <c:pt idx="0">
                  <c:v>9.5559349072286373E-2</c:v>
                </c:pt>
                <c:pt idx="1">
                  <c:v>0.59158982310450481</c:v>
                </c:pt>
                <c:pt idx="2">
                  <c:v>0.18903889017272096</c:v>
                </c:pt>
                <c:pt idx="3">
                  <c:v>0.1238119376504879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20-4466-AD50-EABD1BD1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'3.4 '!$N$5</c:f>
              <c:strCache>
                <c:ptCount val="1"/>
                <c:pt idx="0">
                  <c:v>Construction, Utilities &amp; Primary Production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'3.4 '!$O$5:$X$5</c:f>
              <c:numCache>
                <c:formatCode>0.0%</c:formatCode>
                <c:ptCount val="10"/>
                <c:pt idx="0">
                  <c:v>9.5559349072286373E-2</c:v>
                </c:pt>
                <c:pt idx="1">
                  <c:v>9.6828034415272698E-2</c:v>
                </c:pt>
                <c:pt idx="2">
                  <c:v>9.7608778066278976E-2</c:v>
                </c:pt>
                <c:pt idx="3">
                  <c:v>9.3137683842089328E-2</c:v>
                </c:pt>
                <c:pt idx="4">
                  <c:v>0.10032889565266606</c:v>
                </c:pt>
                <c:pt idx="5">
                  <c:v>0.10433910960918602</c:v>
                </c:pt>
                <c:pt idx="6">
                  <c:v>0.10667578473815686</c:v>
                </c:pt>
                <c:pt idx="7">
                  <c:v>0.11293249651626285</c:v>
                </c:pt>
                <c:pt idx="8">
                  <c:v>0.10877872558129822</c:v>
                </c:pt>
                <c:pt idx="9">
                  <c:v>0.11408159761066045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C-4A59-818C-4BF2593D1240}"/>
            </c:ext>
          </c:extLst>
        </c:ser>
        <c:ser>
          <c:idx val="1"/>
          <c:order val="1"/>
          <c:tx>
            <c:strRef>
              <c:f>'3.4 '!$N$6</c:f>
              <c:strCache>
                <c:ptCount val="1"/>
                <c:pt idx="0">
                  <c:v>Manufacturing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'3.4 '!$O$6:$X$6</c:f>
              <c:numCache>
                <c:formatCode>0.0%</c:formatCode>
                <c:ptCount val="10"/>
                <c:pt idx="0">
                  <c:v>0.59158982310450481</c:v>
                </c:pt>
                <c:pt idx="1">
                  <c:v>0.59071673867287022</c:v>
                </c:pt>
                <c:pt idx="2">
                  <c:v>0.58189738417630521</c:v>
                </c:pt>
                <c:pt idx="3">
                  <c:v>0.57712112543331207</c:v>
                </c:pt>
                <c:pt idx="4">
                  <c:v>0.56885741776036525</c:v>
                </c:pt>
                <c:pt idx="5">
                  <c:v>0.55998463394577469</c:v>
                </c:pt>
                <c:pt idx="6">
                  <c:v>0.55448236105302418</c:v>
                </c:pt>
                <c:pt idx="7">
                  <c:v>0.55134326423471203</c:v>
                </c:pt>
                <c:pt idx="8">
                  <c:v>0.54705722668281531</c:v>
                </c:pt>
                <c:pt idx="9">
                  <c:v>0.54279425767611755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C-4A59-818C-4BF2593D1240}"/>
            </c:ext>
          </c:extLst>
        </c:ser>
        <c:ser>
          <c:idx val="2"/>
          <c:order val="2"/>
          <c:tx>
            <c:strRef>
              <c:f>'3.4 '!$N$7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'3.4 '!$O$7:$X$7</c:f>
              <c:numCache>
                <c:formatCode>0.0%</c:formatCode>
                <c:ptCount val="10"/>
                <c:pt idx="0">
                  <c:v>0.18903889017272096</c:v>
                </c:pt>
                <c:pt idx="1">
                  <c:v>0.18892212252132493</c:v>
                </c:pt>
                <c:pt idx="2">
                  <c:v>0.19305737358998018</c:v>
                </c:pt>
                <c:pt idx="3">
                  <c:v>0.20005384848382862</c:v>
                </c:pt>
                <c:pt idx="4">
                  <c:v>0.19792223472962012</c:v>
                </c:pt>
                <c:pt idx="5">
                  <c:v>0.20052100527607877</c:v>
                </c:pt>
                <c:pt idx="6">
                  <c:v>0.20405452757463066</c:v>
                </c:pt>
                <c:pt idx="7">
                  <c:v>0.20060384777418902</c:v>
                </c:pt>
                <c:pt idx="8">
                  <c:v>0.2037806571515082</c:v>
                </c:pt>
                <c:pt idx="9">
                  <c:v>0.20254231555724372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C-4A59-818C-4BF2593D1240}"/>
            </c:ext>
          </c:extLst>
        </c:ser>
        <c:ser>
          <c:idx val="3"/>
          <c:order val="3"/>
          <c:tx>
            <c:strRef>
              <c:f>'3.4 '!$N$8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'3.4 '!$O$4:$X$4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'3.4 '!$O$8:$X$8</c:f>
              <c:numCache>
                <c:formatCode>0.0%</c:formatCode>
                <c:ptCount val="10"/>
                <c:pt idx="0">
                  <c:v>0.1238119376504879</c:v>
                </c:pt>
                <c:pt idx="1">
                  <c:v>0.12353310439053211</c:v>
                </c:pt>
                <c:pt idx="2">
                  <c:v>0.12743646416743559</c:v>
                </c:pt>
                <c:pt idx="3">
                  <c:v>0.12968734224077003</c:v>
                </c:pt>
                <c:pt idx="4">
                  <c:v>0.13289145185734857</c:v>
                </c:pt>
                <c:pt idx="5">
                  <c:v>0.13515525116896057</c:v>
                </c:pt>
                <c:pt idx="6">
                  <c:v>0.13478732663418824</c:v>
                </c:pt>
                <c:pt idx="7">
                  <c:v>0.13512039147483607</c:v>
                </c:pt>
                <c:pt idx="8">
                  <c:v>0.14038339058437829</c:v>
                </c:pt>
                <c:pt idx="9">
                  <c:v>0.14058182915597831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C-4A59-818C-4BF2593D1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7926616"/>
        <c:axId val="727928584"/>
      </c:barChart>
      <c:catAx>
        <c:axId val="72792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928584"/>
        <c:crosses val="autoZero"/>
        <c:auto val="1"/>
        <c:lblAlgn val="ctr"/>
        <c:lblOffset val="100"/>
        <c:noMultiLvlLbl val="0"/>
      </c:catAx>
      <c:valAx>
        <c:axId val="727928584"/>
        <c:scaling>
          <c:orientation val="minMax"/>
          <c:max val="1"/>
        </c:scaling>
        <c:delete val="0"/>
        <c:axPos val="l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792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'3.4 '!$X$4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15-43DA-8B72-CB19BDC002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15-43DA-8B72-CB19BDC002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15-43DA-8B72-CB19BDC002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215-43DA-8B72-CB19BDC002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'3.4 '!$N$5:$N$8</c:f>
              <c:strCache>
                <c:ptCount val="4"/>
                <c:pt idx="0">
                  <c:v>Construction, Utilities &amp; Primary Production </c:v>
                </c:pt>
                <c:pt idx="1">
                  <c:v>Manufacturing </c:v>
                </c:pt>
                <c:pt idx="2">
                  <c:v>Business, Financial &amp; Other Services</c:v>
                </c:pt>
                <c:pt idx="3">
                  <c:v>Information, Communication &amp; Computer Services</c:v>
                </c:pt>
              </c:strCache>
            </c:strRef>
          </c:cat>
          <c:val>
            <c:numRef>
              <c:f>'3.4 '!$X$5:$X$8</c:f>
              <c:numCache>
                <c:formatCode>0.0%</c:formatCode>
                <c:ptCount val="4"/>
                <c:pt idx="0">
                  <c:v>0.11408159761066045</c:v>
                </c:pt>
                <c:pt idx="1">
                  <c:v>0.54279425767611755</c:v>
                </c:pt>
                <c:pt idx="2">
                  <c:v>0.20254231555724372</c:v>
                </c:pt>
                <c:pt idx="3">
                  <c:v>0.14058182915597831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5-43DA-8B72-CB19BDC0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727282852019732E-2"/>
          <c:y val="4.9079754601226995E-2"/>
          <c:w val="0.89652778551195955"/>
          <c:h val="0.77910406904658391"/>
        </c:manualLayout>
      </c:layout>
      <c:lineChart>
        <c:grouping val="standard"/>
        <c:varyColors val="0"/>
        <c:ser>
          <c:idx val="0"/>
          <c:order val="0"/>
          <c:tx>
            <c:strRef>
              <c:f>'3.6'!$A$6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'3.6'!$B$6:$K$6</c:f>
              <c:numCache>
                <c:formatCode>_-* #,##0_-;\-* #,##0_-;_-* "-"??_-;_-@_-</c:formatCode>
                <c:ptCount val="10"/>
                <c:pt idx="0">
                  <c:v>81385</c:v>
                </c:pt>
                <c:pt idx="1">
                  <c:v>83336</c:v>
                </c:pt>
                <c:pt idx="2">
                  <c:v>84587</c:v>
                </c:pt>
                <c:pt idx="3">
                  <c:v>86758</c:v>
                </c:pt>
                <c:pt idx="4">
                  <c:v>91502</c:v>
                </c:pt>
                <c:pt idx="5">
                  <c:v>95383</c:v>
                </c:pt>
                <c:pt idx="6">
                  <c:v>98138</c:v>
                </c:pt>
                <c:pt idx="7">
                  <c:v>103306</c:v>
                </c:pt>
                <c:pt idx="8">
                  <c:v>107448</c:v>
                </c:pt>
                <c:pt idx="9">
                  <c:v>110879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F8-4D29-8B3E-B3682D03186E}"/>
            </c:ext>
          </c:extLst>
        </c:ser>
        <c:ser>
          <c:idx val="1"/>
          <c:order val="1"/>
          <c:tx>
            <c:strRef>
              <c:f>'3.6'!$A$7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'3.6'!$B$7:$K$7</c:f>
              <c:numCache>
                <c:formatCode>#,##0</c:formatCode>
                <c:ptCount val="10"/>
                <c:pt idx="0">
                  <c:v>20409</c:v>
                </c:pt>
                <c:pt idx="1">
                  <c:v>21498</c:v>
                </c:pt>
                <c:pt idx="2">
                  <c:v>22917</c:v>
                </c:pt>
                <c:pt idx="3">
                  <c:v>25932</c:v>
                </c:pt>
                <c:pt idx="4">
                  <c:v>28848</c:v>
                </c:pt>
                <c:pt idx="5">
                  <c:v>31684</c:v>
                </c:pt>
                <c:pt idx="6">
                  <c:v>34951</c:v>
                </c:pt>
                <c:pt idx="7">
                  <c:v>37333</c:v>
                </c:pt>
                <c:pt idx="8">
                  <c:v>40964</c:v>
                </c:pt>
                <c:pt idx="9">
                  <c:v>41995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F8-4D29-8B3E-B3682D03186E}"/>
            </c:ext>
          </c:extLst>
        </c:ser>
        <c:ser>
          <c:idx val="2"/>
          <c:order val="2"/>
          <c:tx>
            <c:strRef>
              <c:f>'3.6'!$A$8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'3.6'!$B$8:$K$8</c:f>
              <c:numCache>
                <c:formatCode>_-* #,##0_-;\-* #,##0_-;_-* "-"??_-;_-@_-</c:formatCode>
                <c:ptCount val="10"/>
                <c:pt idx="0">
                  <c:v>47903</c:v>
                </c:pt>
                <c:pt idx="1">
                  <c:v>52068</c:v>
                </c:pt>
                <c:pt idx="2">
                  <c:v>55032</c:v>
                </c:pt>
                <c:pt idx="3">
                  <c:v>58898</c:v>
                </c:pt>
                <c:pt idx="4">
                  <c:v>63128</c:v>
                </c:pt>
                <c:pt idx="5">
                  <c:v>70064</c:v>
                </c:pt>
                <c:pt idx="6">
                  <c:v>76674</c:v>
                </c:pt>
                <c:pt idx="7">
                  <c:v>83203</c:v>
                </c:pt>
                <c:pt idx="8">
                  <c:v>89333</c:v>
                </c:pt>
                <c:pt idx="9">
                  <c:v>94321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F8-4D29-8B3E-B3682D03186E}"/>
            </c:ext>
          </c:extLst>
        </c:ser>
        <c:ser>
          <c:idx val="3"/>
          <c:order val="3"/>
          <c:tx>
            <c:strRef>
              <c:f>'3.6'!$A$9</c:f>
              <c:strCache>
                <c:ptCount val="1"/>
                <c:pt idx="0">
                  <c:v>Total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'3.6'!$B$3:$K$3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'3.6'!$B$9:$K$9</c:f>
              <c:numCache>
                <c:formatCode>_-* #,##0_-;\-* #,##0_-;_-* "-"??_-;_-@_-</c:formatCode>
                <c:ptCount val="10"/>
                <c:pt idx="0">
                  <c:v>68312</c:v>
                </c:pt>
                <c:pt idx="1">
                  <c:v>73566</c:v>
                </c:pt>
                <c:pt idx="2">
                  <c:v>77949</c:v>
                </c:pt>
                <c:pt idx="3">
                  <c:v>84830</c:v>
                </c:pt>
                <c:pt idx="4">
                  <c:v>91976</c:v>
                </c:pt>
                <c:pt idx="5">
                  <c:v>101748</c:v>
                </c:pt>
                <c:pt idx="6">
                  <c:v>111625</c:v>
                </c:pt>
                <c:pt idx="7">
                  <c:v>120536</c:v>
                </c:pt>
                <c:pt idx="8">
                  <c:v>130297</c:v>
                </c:pt>
                <c:pt idx="9">
                  <c:v>136316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F8-4D29-8B3E-B3682D031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2500992"/>
        <c:axId val="292502528"/>
      </c:lineChart>
      <c:catAx>
        <c:axId val="29250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2528"/>
        <c:crosses val="autoZero"/>
        <c:auto val="1"/>
        <c:lblAlgn val="ctr"/>
        <c:lblOffset val="100"/>
        <c:noMultiLvlLbl val="0"/>
      </c:catAx>
      <c:valAx>
        <c:axId val="2925025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250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'3.7'!$A$15</c:f>
              <c:strCache>
                <c:ptCount val="1"/>
                <c:pt idx="0">
                  <c:v>Total 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'3.7'!$B$15:$K$15</c:f>
              <c:numCache>
                <c:formatCode>0.0%</c:formatCode>
                <c:ptCount val="10"/>
                <c:pt idx="0">
                  <c:v>0.54366486970346772</c:v>
                </c:pt>
                <c:pt idx="1">
                  <c:v>0.53113408369555515</c:v>
                </c:pt>
                <c:pt idx="2">
                  <c:v>0.52042009154894919</c:v>
                </c:pt>
                <c:pt idx="3">
                  <c:v>0.50561810849243538</c:v>
                </c:pt>
                <c:pt idx="4">
                  <c:v>0.49870829200231093</c:v>
                </c:pt>
                <c:pt idx="5">
                  <c:v>0.48385591307303266</c:v>
                </c:pt>
                <c:pt idx="6">
                  <c:v>0.46785181371357198</c:v>
                </c:pt>
                <c:pt idx="7">
                  <c:v>0.46151303151329953</c:v>
                </c:pt>
                <c:pt idx="8">
                  <c:v>0.45194641317377865</c:v>
                </c:pt>
                <c:pt idx="9">
                  <c:v>0.44854871660025486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4-49F3-8E99-59DF7A615B7D}"/>
            </c:ext>
          </c:extLst>
        </c:ser>
        <c:ser>
          <c:idx val="1"/>
          <c:order val="1"/>
          <c:tx>
            <c:strRef>
              <c:f>'3.7'!$A$16</c:f>
              <c:strCache>
                <c:ptCount val="1"/>
                <c:pt idx="0">
                  <c:v>Business, Financial &amp; Other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'3.7'!$B$16:$K$16</c:f>
              <c:numCache>
                <c:formatCode>0.0%</c:formatCode>
                <c:ptCount val="10"/>
                <c:pt idx="0">
                  <c:v>0.13633539750295598</c:v>
                </c:pt>
                <c:pt idx="1">
                  <c:v>0.13701546188066435</c:v>
                </c:pt>
                <c:pt idx="2">
                  <c:v>0.1409964561697101</c:v>
                </c:pt>
                <c:pt idx="3">
                  <c:v>0.15112944961186098</c:v>
                </c:pt>
                <c:pt idx="4">
                  <c:v>0.15722865956681456</c:v>
                </c:pt>
                <c:pt idx="5">
                  <c:v>0.16072560885908355</c:v>
                </c:pt>
                <c:pt idx="6">
                  <c:v>0.16662137745932315</c:v>
                </c:pt>
                <c:pt idx="7">
                  <c:v>0.16678282002483896</c:v>
                </c:pt>
                <c:pt idx="8">
                  <c:v>0.17230225661948725</c:v>
                </c:pt>
                <c:pt idx="9">
                  <c:v>0.16988612229211755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B4-49F3-8E99-59DF7A615B7D}"/>
            </c:ext>
          </c:extLst>
        </c:ser>
        <c:ser>
          <c:idx val="2"/>
          <c:order val="2"/>
          <c:tx>
            <c:strRef>
              <c:f>'3.7'!$A$17</c:f>
              <c:strCache>
                <c:ptCount val="1"/>
                <c:pt idx="0">
                  <c:v>Information, Communication &amp; Computer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'3.7'!$B$12:$K$12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'3.7'!$B$17:$K$17</c:f>
              <c:numCache>
                <c:formatCode>0.0%</c:formatCode>
                <c:ptCount val="10"/>
                <c:pt idx="0">
                  <c:v>0.31999973279357635</c:v>
                </c:pt>
                <c:pt idx="1">
                  <c:v>0.33185045442378047</c:v>
                </c:pt>
                <c:pt idx="2">
                  <c:v>0.33858345228134074</c:v>
                </c:pt>
                <c:pt idx="3">
                  <c:v>0.34325244189570364</c:v>
                </c:pt>
                <c:pt idx="4">
                  <c:v>0.34406304843087454</c:v>
                </c:pt>
                <c:pt idx="5">
                  <c:v>0.35541847806788379</c:v>
                </c:pt>
                <c:pt idx="6">
                  <c:v>0.36552680882710487</c:v>
                </c:pt>
                <c:pt idx="7">
                  <c:v>0.37170414846186151</c:v>
                </c:pt>
                <c:pt idx="8">
                  <c:v>0.37575133020673412</c:v>
                </c:pt>
                <c:pt idx="9">
                  <c:v>0.38156516110762756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4-49F3-8E99-59DF7A615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1079904"/>
        <c:axId val="831096304"/>
      </c:barChart>
      <c:catAx>
        <c:axId val="83107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96304"/>
        <c:crosses val="autoZero"/>
        <c:auto val="1"/>
        <c:lblAlgn val="ctr"/>
        <c:lblOffset val="100"/>
        <c:noMultiLvlLbl val="0"/>
      </c:catAx>
      <c:valAx>
        <c:axId val="8310963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0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2011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83-443C-83D5-EE4CE2A1CC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83-443C-83D5-EE4CE2A1CC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B83-443C-83D5-EE4CE2A1CC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'3.7'!$B$15:$B$17</c:f>
              <c:numCache>
                <c:formatCode>0.0%</c:formatCode>
                <c:ptCount val="3"/>
                <c:pt idx="0">
                  <c:v>0.54366486970346772</c:v>
                </c:pt>
                <c:pt idx="1">
                  <c:v>0.13633539750295598</c:v>
                </c:pt>
                <c:pt idx="2">
                  <c:v>0.31999973279357635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9-46F7-895E-E66F01C5B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63B-461F-8015-0EFEE1496C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63B-461F-8015-0EFEE1496C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63B-461F-8015-0EFEE1496C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'3.7'!$A$15:$A$17</c:f>
              <c:strCache>
                <c:ptCount val="3"/>
                <c:pt idx="0">
                  <c:v>Total Industry</c:v>
                </c:pt>
                <c:pt idx="1">
                  <c:v>Business, Financial &amp; Other Services</c:v>
                </c:pt>
                <c:pt idx="2">
                  <c:v>Information, Communication &amp; Computer Services</c:v>
                </c:pt>
              </c:strCache>
            </c:strRef>
          </c:cat>
          <c:val>
            <c:numRef>
              <c:f>'3.7'!$K$15:$K$17</c:f>
              <c:numCache>
                <c:formatCode>0.0%</c:formatCode>
                <c:ptCount val="3"/>
                <c:pt idx="0">
                  <c:v>0.44854871660025486</c:v>
                </c:pt>
                <c:pt idx="1">
                  <c:v>0.16988612229211755</c:v>
                </c:pt>
                <c:pt idx="2">
                  <c:v>0.38156516110762756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1-4931-AB6A-5CF0FCD47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C'!$A$3</c:f>
              <c:strCache>
                <c:ptCount val="1"/>
                <c:pt idx="0">
                  <c:v>Dublin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C'!$B$3:$K$3</c:f>
              <c:numCache>
                <c:formatCode>_-* #,##0_-;\-* #,##0_-;_-* "-"??_-;_-@_-</c:formatCode>
                <c:ptCount val="10"/>
                <c:pt idx="0">
                  <c:v>99587</c:v>
                </c:pt>
                <c:pt idx="1">
                  <c:v>103590</c:v>
                </c:pt>
                <c:pt idx="2">
                  <c:v>108273</c:v>
                </c:pt>
                <c:pt idx="3">
                  <c:v>115755</c:v>
                </c:pt>
                <c:pt idx="4">
                  <c:v>125166</c:v>
                </c:pt>
                <c:pt idx="5">
                  <c:v>134722</c:v>
                </c:pt>
                <c:pt idx="6">
                  <c:v>145840</c:v>
                </c:pt>
                <c:pt idx="7">
                  <c:v>154984</c:v>
                </c:pt>
                <c:pt idx="8">
                  <c:v>165348</c:v>
                </c:pt>
                <c:pt idx="9">
                  <c:v>171206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25-4C42-954C-4CB4D90CD6C4}"/>
            </c:ext>
          </c:extLst>
        </c:ser>
        <c:ser>
          <c:idx val="1"/>
          <c:order val="1"/>
          <c:tx>
            <c:strRef>
              <c:f>'Figure C'!$A$4</c:f>
              <c:strCache>
                <c:ptCount val="1"/>
                <c:pt idx="0">
                  <c:v>South and East (Mid East, Mid West, South East and South West)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C'!$B$4:$K$4</c:f>
              <c:numCache>
                <c:formatCode>_-* #,##0_-;\-* #,##0_-;_-* "-"??_-;_-@_-</c:formatCode>
                <c:ptCount val="10"/>
                <c:pt idx="0">
                  <c:v>125200</c:v>
                </c:pt>
                <c:pt idx="1">
                  <c:v>128767</c:v>
                </c:pt>
                <c:pt idx="2">
                  <c:v>132392</c:v>
                </c:pt>
                <c:pt idx="3">
                  <c:v>139804</c:v>
                </c:pt>
                <c:pt idx="4">
                  <c:v>149447</c:v>
                </c:pt>
                <c:pt idx="5">
                  <c:v>157480</c:v>
                </c:pt>
                <c:pt idx="6">
                  <c:v>163858</c:v>
                </c:pt>
                <c:pt idx="7">
                  <c:v>172222</c:v>
                </c:pt>
                <c:pt idx="8">
                  <c:v>178482</c:v>
                </c:pt>
                <c:pt idx="9">
                  <c:v>182444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5-4C42-954C-4CB4D90CD6C4}"/>
            </c:ext>
          </c:extLst>
        </c:ser>
        <c:ser>
          <c:idx val="2"/>
          <c:order val="2"/>
          <c:tx>
            <c:strRef>
              <c:f>'Figure C'!$A$5</c:f>
              <c:strCache>
                <c:ptCount val="1"/>
                <c:pt idx="0">
                  <c:v>BMW area (Border, Midlands, and West)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C'!$B$2:$K$2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C'!$B$5:$K$5</c:f>
              <c:numCache>
                <c:formatCode>_-* #,##0_-;\-* #,##0_-;_-* "-"??_-;_-@_-</c:formatCode>
                <c:ptCount val="10"/>
                <c:pt idx="0">
                  <c:v>59057</c:v>
                </c:pt>
                <c:pt idx="1">
                  <c:v>59950</c:v>
                </c:pt>
                <c:pt idx="2">
                  <c:v>61674</c:v>
                </c:pt>
                <c:pt idx="3">
                  <c:v>64594</c:v>
                </c:pt>
                <c:pt idx="4">
                  <c:v>67882</c:v>
                </c:pt>
                <c:pt idx="5">
                  <c:v>71530</c:v>
                </c:pt>
                <c:pt idx="6">
                  <c:v>77003</c:v>
                </c:pt>
                <c:pt idx="7">
                  <c:v>81782</c:v>
                </c:pt>
                <c:pt idx="8">
                  <c:v>85469</c:v>
                </c:pt>
                <c:pt idx="9">
                  <c:v>85732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25-4C42-954C-4CB4D90CD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0670024"/>
        <c:axId val="800668384"/>
      </c:lineChart>
      <c:catAx>
        <c:axId val="800670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68384"/>
        <c:crosses val="autoZero"/>
        <c:auto val="1"/>
        <c:lblAlgn val="ctr"/>
        <c:lblOffset val="100"/>
        <c:noMultiLvlLbl val="0"/>
      </c:catAx>
      <c:valAx>
        <c:axId val="80066838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670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D'!$A$4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D'!$B$4:$K$4</c:f>
              <c:numCache>
                <c:formatCode>_-* #,##0_-;\-* #,##0_-;_-* "-"??_-;_-@_-</c:formatCode>
                <c:ptCount val="10"/>
                <c:pt idx="0">
                  <c:v>173564</c:v>
                </c:pt>
                <c:pt idx="1">
                  <c:v>176433</c:v>
                </c:pt>
                <c:pt idx="2">
                  <c:v>179584</c:v>
                </c:pt>
                <c:pt idx="3">
                  <c:v>186335</c:v>
                </c:pt>
                <c:pt idx="4">
                  <c:v>197914</c:v>
                </c:pt>
                <c:pt idx="5">
                  <c:v>206060</c:v>
                </c:pt>
                <c:pt idx="6">
                  <c:v>215122</c:v>
                </c:pt>
                <c:pt idx="7">
                  <c:v>226294</c:v>
                </c:pt>
                <c:pt idx="8">
                  <c:v>233076</c:v>
                </c:pt>
                <c:pt idx="9">
                  <c:v>237122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B8-4DAB-BBD9-134E04D94CB7}"/>
            </c:ext>
          </c:extLst>
        </c:ser>
        <c:ser>
          <c:idx val="1"/>
          <c:order val="1"/>
          <c:tx>
            <c:strRef>
              <c:f>'Figure D'!$A$5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D'!$B$3:$K$3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'Figure D'!$B$5:$K$5</c:f>
              <c:numCache>
                <c:formatCode>_-* #,##0_-;\-* #,##0_-;_-* "-"??_-;_-@_-</c:formatCode>
                <c:ptCount val="10"/>
                <c:pt idx="0">
                  <c:v>110280</c:v>
                </c:pt>
                <c:pt idx="1">
                  <c:v>115874</c:v>
                </c:pt>
                <c:pt idx="2">
                  <c:v>122755</c:v>
                </c:pt>
                <c:pt idx="3">
                  <c:v>133818</c:v>
                </c:pt>
                <c:pt idx="4">
                  <c:v>144581</c:v>
                </c:pt>
                <c:pt idx="5">
                  <c:v>157672</c:v>
                </c:pt>
                <c:pt idx="6">
                  <c:v>171579</c:v>
                </c:pt>
                <c:pt idx="7">
                  <c:v>182694</c:v>
                </c:pt>
                <c:pt idx="8">
                  <c:v>196223</c:v>
                </c:pt>
                <c:pt idx="9">
                  <c:v>202260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8-4DAB-BBD9-134E04D94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3984616"/>
        <c:axId val="843984944"/>
      </c:lineChart>
      <c:catAx>
        <c:axId val="843984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944"/>
        <c:crosses val="autoZero"/>
        <c:auto val="1"/>
        <c:lblAlgn val="ctr"/>
        <c:lblOffset val="100"/>
        <c:noMultiLvlLbl val="0"/>
      </c:catAx>
      <c:valAx>
        <c:axId val="84398494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3984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'1.1'!$B$4:$K$4</c:f>
              <c:numCache>
                <c:formatCode>#,##0</c:formatCode>
                <c:ptCount val="10"/>
                <c:pt idx="0">
                  <c:v>149697</c:v>
                </c:pt>
                <c:pt idx="1">
                  <c:v>156902</c:v>
                </c:pt>
                <c:pt idx="2">
                  <c:v>162536</c:v>
                </c:pt>
                <c:pt idx="3">
                  <c:v>171588</c:v>
                </c:pt>
                <c:pt idx="4">
                  <c:v>183478</c:v>
                </c:pt>
                <c:pt idx="5">
                  <c:v>197131</c:v>
                </c:pt>
                <c:pt idx="6">
                  <c:v>209763</c:v>
                </c:pt>
                <c:pt idx="7">
                  <c:v>223842</c:v>
                </c:pt>
                <c:pt idx="8">
                  <c:v>237745</c:v>
                </c:pt>
                <c:pt idx="9">
                  <c:v>247195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C1-4157-9210-99E9389814D4}"/>
            </c:ext>
          </c:extLst>
        </c:ser>
        <c:ser>
          <c:idx val="1"/>
          <c:order val="1"/>
          <c:tx>
            <c:strRef>
              <c:f>'1.1'!$A$5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'1.1'!$B$3:$K$3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'1.1'!$B$5:$K$5</c:f>
              <c:numCache>
                <c:formatCode>#,##0</c:formatCode>
                <c:ptCount val="10"/>
                <c:pt idx="0">
                  <c:v>134147</c:v>
                </c:pt>
                <c:pt idx="1">
                  <c:v>135405</c:v>
                </c:pt>
                <c:pt idx="2">
                  <c:v>139803</c:v>
                </c:pt>
                <c:pt idx="3">
                  <c:v>148565</c:v>
                </c:pt>
                <c:pt idx="4">
                  <c:v>159017</c:v>
                </c:pt>
                <c:pt idx="5">
                  <c:v>166601</c:v>
                </c:pt>
                <c:pt idx="6">
                  <c:v>176938</c:v>
                </c:pt>
                <c:pt idx="7">
                  <c:v>185146</c:v>
                </c:pt>
                <c:pt idx="8">
                  <c:v>191554</c:v>
                </c:pt>
                <c:pt idx="9">
                  <c:v>192187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C1-4157-9210-99E93898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518528"/>
        <c:axId val="266520064"/>
      </c:lineChart>
      <c:catAx>
        <c:axId val="26651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20064"/>
        <c:crosses val="autoZero"/>
        <c:auto val="1"/>
        <c:lblAlgn val="ctr"/>
        <c:lblOffset val="100"/>
        <c:noMultiLvlLbl val="0"/>
      </c:catAx>
      <c:valAx>
        <c:axId val="2665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651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'1.2'!$A$4</c:f>
              <c:strCache>
                <c:ptCount val="1"/>
                <c:pt idx="0">
                  <c:v>Foreign Owned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'1.2'!$B$4:$K$4</c:f>
              <c:numCache>
                <c:formatCode>_-* #,##0_-;\-* #,##0_-;_-* "-"??_-;_-@_-</c:formatCode>
                <c:ptCount val="10"/>
                <c:pt idx="0">
                  <c:v>17610</c:v>
                </c:pt>
                <c:pt idx="1">
                  <c:v>18472</c:v>
                </c:pt>
                <c:pt idx="2">
                  <c:v>20468</c:v>
                </c:pt>
                <c:pt idx="3">
                  <c:v>19477</c:v>
                </c:pt>
                <c:pt idx="4">
                  <c:v>20523</c:v>
                </c:pt>
                <c:pt idx="5">
                  <c:v>20696</c:v>
                </c:pt>
                <c:pt idx="6">
                  <c:v>20240</c:v>
                </c:pt>
                <c:pt idx="7">
                  <c:v>22019</c:v>
                </c:pt>
                <c:pt idx="8">
                  <c:v>22446</c:v>
                </c:pt>
                <c:pt idx="9">
                  <c:v>22013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5-49FD-9375-BA1F49538649}"/>
            </c:ext>
          </c:extLst>
        </c:ser>
        <c:ser>
          <c:idx val="1"/>
          <c:order val="1"/>
          <c:tx>
            <c:strRef>
              <c:f>'1.2'!$A$5</c:f>
              <c:strCache>
                <c:ptCount val="1"/>
                <c:pt idx="0">
                  <c:v>Irish Owned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'1.2'!$B$3:$K$3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'1.2'!$B$5:$K$5</c:f>
              <c:numCache>
                <c:formatCode>_-* #,##0_-;\-* #,##0_-;_-* "-"??_-;_-@_-</c:formatCode>
                <c:ptCount val="10"/>
                <c:pt idx="0">
                  <c:v>19894</c:v>
                </c:pt>
                <c:pt idx="1">
                  <c:v>19451</c:v>
                </c:pt>
                <c:pt idx="2">
                  <c:v>21365</c:v>
                </c:pt>
                <c:pt idx="3">
                  <c:v>23722</c:v>
                </c:pt>
                <c:pt idx="4">
                  <c:v>25054</c:v>
                </c:pt>
                <c:pt idx="5">
                  <c:v>25037</c:v>
                </c:pt>
                <c:pt idx="6">
                  <c:v>26742</c:v>
                </c:pt>
                <c:pt idx="7">
                  <c:v>26343</c:v>
                </c:pt>
                <c:pt idx="8">
                  <c:v>26705</c:v>
                </c:pt>
                <c:pt idx="9">
                  <c:v>24508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5-49FD-9375-BA1F49538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41824"/>
        <c:axId val="286147712"/>
      </c:lineChart>
      <c:catAx>
        <c:axId val="28614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7712"/>
        <c:crosses val="autoZero"/>
        <c:auto val="1"/>
        <c:lblAlgn val="ctr"/>
        <c:lblOffset val="100"/>
        <c:noMultiLvlLbl val="0"/>
      </c:catAx>
      <c:valAx>
        <c:axId val="28614771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14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'1.3'!$A$4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'1.3'!$B$4:$K$4</c:f>
              <c:numCache>
                <c:formatCode>_-* #,##0_-;\-* #,##0_-;_-* "-"??_-;_-@_-</c:formatCode>
                <c:ptCount val="10"/>
                <c:pt idx="0">
                  <c:v>173564</c:v>
                </c:pt>
                <c:pt idx="1">
                  <c:v>176433</c:v>
                </c:pt>
                <c:pt idx="2">
                  <c:v>179584</c:v>
                </c:pt>
                <c:pt idx="3">
                  <c:v>186335</c:v>
                </c:pt>
                <c:pt idx="4">
                  <c:v>197914</c:v>
                </c:pt>
                <c:pt idx="5">
                  <c:v>206060</c:v>
                </c:pt>
                <c:pt idx="6">
                  <c:v>215122</c:v>
                </c:pt>
                <c:pt idx="7">
                  <c:v>226294</c:v>
                </c:pt>
                <c:pt idx="8">
                  <c:v>233076</c:v>
                </c:pt>
                <c:pt idx="9">
                  <c:v>237122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38-4369-A440-1531B079B47C}"/>
            </c:ext>
          </c:extLst>
        </c:ser>
        <c:ser>
          <c:idx val="1"/>
          <c:order val="1"/>
          <c:tx>
            <c:strRef>
              <c:f>'1.3'!$A$5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'1.3'!$B$3:$K$3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'1.3'!$B$5:$K$5</c:f>
              <c:numCache>
                <c:formatCode>_-* #,##0_-;\-* #,##0_-;_-* "-"??_-;_-@_-</c:formatCode>
                <c:ptCount val="10"/>
                <c:pt idx="0">
                  <c:v>110280</c:v>
                </c:pt>
                <c:pt idx="1">
                  <c:v>115874</c:v>
                </c:pt>
                <c:pt idx="2">
                  <c:v>122755</c:v>
                </c:pt>
                <c:pt idx="3">
                  <c:v>133818</c:v>
                </c:pt>
                <c:pt idx="4">
                  <c:v>144581</c:v>
                </c:pt>
                <c:pt idx="5">
                  <c:v>157672</c:v>
                </c:pt>
                <c:pt idx="6">
                  <c:v>171579</c:v>
                </c:pt>
                <c:pt idx="7">
                  <c:v>182694</c:v>
                </c:pt>
                <c:pt idx="8">
                  <c:v>196223</c:v>
                </c:pt>
                <c:pt idx="9">
                  <c:v>202260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8-4369-A440-1531B079B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354816"/>
        <c:axId val="286360704"/>
      </c:lineChart>
      <c:catAx>
        <c:axId val="28635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60704"/>
        <c:crosses val="autoZero"/>
        <c:auto val="1"/>
        <c:lblAlgn val="ctr"/>
        <c:lblOffset val="100"/>
        <c:noMultiLvlLbl val="0"/>
      </c:catAx>
      <c:valAx>
        <c:axId val="2863607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5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E" sz="1200"/>
              <a:t>Foreign Owned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'1.4'!$A$14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'1.4'!$B$14:$K$14</c:f>
              <c:numCache>
                <c:formatCode>0.0%</c:formatCode>
                <c:ptCount val="10"/>
                <c:pt idx="0">
                  <c:v>0.54366486970346772</c:v>
                </c:pt>
                <c:pt idx="1">
                  <c:v>0.53113408369555515</c:v>
                </c:pt>
                <c:pt idx="2">
                  <c:v>0.52042009154894919</c:v>
                </c:pt>
                <c:pt idx="3">
                  <c:v>0.50561810849243538</c:v>
                </c:pt>
                <c:pt idx="4">
                  <c:v>0.49870829200231093</c:v>
                </c:pt>
                <c:pt idx="5">
                  <c:v>0.48385591307303266</c:v>
                </c:pt>
                <c:pt idx="6">
                  <c:v>0.46785181371357198</c:v>
                </c:pt>
                <c:pt idx="7">
                  <c:v>0.46151303151329953</c:v>
                </c:pt>
                <c:pt idx="8">
                  <c:v>0.45194641317377865</c:v>
                </c:pt>
                <c:pt idx="9">
                  <c:v>0.44854871660025486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2D-4889-B593-1CFD5612A4A1}"/>
            </c:ext>
          </c:extLst>
        </c:ser>
        <c:ser>
          <c:idx val="1"/>
          <c:order val="1"/>
          <c:tx>
            <c:strRef>
              <c:f>'1.4'!$A$15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'1.4'!$B$13:$K$13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'1.4'!$B$15:$K$15</c:f>
              <c:numCache>
                <c:formatCode>0.0%</c:formatCode>
                <c:ptCount val="10"/>
                <c:pt idx="0">
                  <c:v>0.45633513029653233</c:v>
                </c:pt>
                <c:pt idx="1">
                  <c:v>0.4688659163044448</c:v>
                </c:pt>
                <c:pt idx="2">
                  <c:v>0.47957990845105086</c:v>
                </c:pt>
                <c:pt idx="3">
                  <c:v>0.49438189150756462</c:v>
                </c:pt>
                <c:pt idx="4">
                  <c:v>0.50129170799768907</c:v>
                </c:pt>
                <c:pt idx="5">
                  <c:v>0.51614408692696734</c:v>
                </c:pt>
                <c:pt idx="6">
                  <c:v>0.53214818628642802</c:v>
                </c:pt>
                <c:pt idx="7">
                  <c:v>0.53848696848670041</c:v>
                </c:pt>
                <c:pt idx="8">
                  <c:v>0.54805358682622141</c:v>
                </c:pt>
                <c:pt idx="9">
                  <c:v>0.55145128339974514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2D-4889-B593-1CFD5612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6384128"/>
        <c:axId val="286385664"/>
      </c:barChart>
      <c:catAx>
        <c:axId val="28638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5664"/>
        <c:crosses val="autoZero"/>
        <c:auto val="1"/>
        <c:lblAlgn val="ctr"/>
        <c:lblOffset val="100"/>
        <c:noMultiLvlLbl val="0"/>
      </c:catAx>
      <c:valAx>
        <c:axId val="2863856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38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7</xdr:row>
      <xdr:rowOff>109536</xdr:rowOff>
    </xdr:from>
    <xdr:to>
      <xdr:col>11</xdr:col>
      <xdr:colOff>685799</xdr:colOff>
      <xdr:row>26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2146C60-D3AC-4A73-BE07-8BA99F6301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10</xdr:row>
      <xdr:rowOff>128587</xdr:rowOff>
    </xdr:from>
    <xdr:to>
      <xdr:col>9</xdr:col>
      <xdr:colOff>357187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FE9CBB-68A6-462C-8F86-58957D9B9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2224087</xdr:colOff>
      <xdr:row>7</xdr:row>
      <xdr:rowOff>138112</xdr:rowOff>
    </xdr:from>
    <xdr:to>
      <xdr:col>7</xdr:col>
      <xdr:colOff>390525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E5E2D3-7028-4C23-B44C-E145AC9C90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2214562</xdr:colOff>
      <xdr:row>8</xdr:row>
      <xdr:rowOff>33337</xdr:rowOff>
    </xdr:from>
    <xdr:to>
      <xdr:col>10</xdr:col>
      <xdr:colOff>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F08EAE-767F-4C36-8F68-6306DC652A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290512</xdr:colOff>
      <xdr:row>7</xdr:row>
      <xdr:rowOff>176211</xdr:rowOff>
    </xdr:from>
    <xdr:to>
      <xdr:col>10</xdr:col>
      <xdr:colOff>571500</xdr:colOff>
      <xdr:row>23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C01FDA-4A9A-49D0-95CF-99F37EF27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12</xdr:row>
      <xdr:rowOff>85725</xdr:rowOff>
    </xdr:from>
    <xdr:to>
      <xdr:col>12</xdr:col>
      <xdr:colOff>352425</xdr:colOff>
      <xdr:row>32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025F2-E75E-403D-9995-3A7369643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419100</xdr:colOff>
      <xdr:row>23</xdr:row>
      <xdr:rowOff>190499</xdr:rowOff>
    </xdr:from>
    <xdr:to>
      <xdr:col>22</xdr:col>
      <xdr:colOff>600075</xdr:colOff>
      <xdr:row>43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A28990-526D-4362-8747-E0F8D8EBC8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12</xdr:row>
      <xdr:rowOff>157161</xdr:rowOff>
    </xdr:from>
    <xdr:to>
      <xdr:col>5</xdr:col>
      <xdr:colOff>495300</xdr:colOff>
      <xdr:row>33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3B97B4-D371-4BD8-BF4D-B401554CFF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323850</xdr:colOff>
      <xdr:row>8</xdr:row>
      <xdr:rowOff>171450</xdr:rowOff>
    </xdr:from>
    <xdr:to>
      <xdr:col>21</xdr:col>
      <xdr:colOff>19050</xdr:colOff>
      <xdr:row>23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B710087-95CF-41F3-9A26-676A59544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23</xdr:row>
      <xdr:rowOff>180974</xdr:rowOff>
    </xdr:from>
    <xdr:to>
      <xdr:col>11</xdr:col>
      <xdr:colOff>0</xdr:colOff>
      <xdr:row>43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726489-6646-4063-BF94-8EC661274E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272415</xdr:colOff>
      <xdr:row>25</xdr:row>
      <xdr:rowOff>98106</xdr:rowOff>
    </xdr:from>
    <xdr:to>
      <xdr:col>12</xdr:col>
      <xdr:colOff>29527</xdr:colOff>
      <xdr:row>43</xdr:row>
      <xdr:rowOff>140969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61799E-0E22-45B8-AD93-A7EF667E61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200024</xdr:colOff>
      <xdr:row>62</xdr:row>
      <xdr:rowOff>95249</xdr:rowOff>
    </xdr:from>
    <xdr:to>
      <xdr:col>19</xdr:col>
      <xdr:colOff>95249</xdr:colOff>
      <xdr:row>83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CCAA8-FFD6-4ADE-947F-31FD5022D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428625</xdr:colOff>
      <xdr:row>24</xdr:row>
      <xdr:rowOff>23811</xdr:rowOff>
    </xdr:from>
    <xdr:to>
      <xdr:col>15</xdr:col>
      <xdr:colOff>590550</xdr:colOff>
      <xdr:row>41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76116-7FD3-4986-9E79-869C41E72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485774</xdr:colOff>
      <xdr:row>24</xdr:row>
      <xdr:rowOff>9525</xdr:rowOff>
    </xdr:from>
    <xdr:to>
      <xdr:col>20</xdr:col>
      <xdr:colOff>600075</xdr:colOff>
      <xdr:row>41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CEC3508-C771-4DA3-99B3-892A7FA96C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95250</xdr:colOff>
      <xdr:row>42</xdr:row>
      <xdr:rowOff>171450</xdr:rowOff>
    </xdr:from>
    <xdr:to>
      <xdr:col>21</xdr:col>
      <xdr:colOff>485775</xdr:colOff>
      <xdr:row>68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5E994B3-299F-44BD-B066-BE8BFB683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762000</xdr:colOff>
      <xdr:row>63</xdr:row>
      <xdr:rowOff>9525</xdr:rowOff>
    </xdr:from>
    <xdr:to>
      <xdr:col>3</xdr:col>
      <xdr:colOff>619125</xdr:colOff>
      <xdr:row>77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BAFCCAA-6833-4C68-8BB2-30E8B8C389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352425</xdr:colOff>
      <xdr:row>63</xdr:row>
      <xdr:rowOff>28575</xdr:rowOff>
    </xdr:from>
    <xdr:to>
      <xdr:col>10</xdr:col>
      <xdr:colOff>276224</xdr:colOff>
      <xdr:row>77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BD7A6E-8F93-4AF3-8D80-4459391F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253365</xdr:colOff>
      <xdr:row>11</xdr:row>
      <xdr:rowOff>77151</xdr:rowOff>
    </xdr:from>
    <xdr:to>
      <xdr:col>26</xdr:col>
      <xdr:colOff>7620</xdr:colOff>
      <xdr:row>30</xdr:row>
      <xdr:rowOff>72390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E6D78A-195A-45C6-A1AD-F78C37B839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13</xdr:row>
      <xdr:rowOff>23812</xdr:rowOff>
    </xdr:from>
    <xdr:to>
      <xdr:col>6</xdr:col>
      <xdr:colOff>228599</xdr:colOff>
      <xdr:row>32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C9DE20-8BF1-43DF-9441-E777DF3AC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552448</xdr:colOff>
      <xdr:row>12</xdr:row>
      <xdr:rowOff>185736</xdr:rowOff>
    </xdr:from>
    <xdr:to>
      <xdr:col>14</xdr:col>
      <xdr:colOff>28575</xdr:colOff>
      <xdr:row>32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FCE6EC9-D19A-4FDC-B9B4-C65DC54128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685800</xdr:colOff>
      <xdr:row>11</xdr:row>
      <xdr:rowOff>123825</xdr:rowOff>
    </xdr:from>
    <xdr:to>
      <xdr:col>20</xdr:col>
      <xdr:colOff>219075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4CBE07-3B2F-48D1-8004-1D7DD8B37A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314325</xdr:colOff>
      <xdr:row>8</xdr:row>
      <xdr:rowOff>123825</xdr:rowOff>
    </xdr:from>
    <xdr:to>
      <xdr:col>26</xdr:col>
      <xdr:colOff>152400</xdr:colOff>
      <xdr:row>28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0324858-F78D-4D1B-A234-EF5FF40055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866775</xdr:colOff>
      <xdr:row>31</xdr:row>
      <xdr:rowOff>19049</xdr:rowOff>
    </xdr:from>
    <xdr:to>
      <xdr:col>21</xdr:col>
      <xdr:colOff>257175</xdr:colOff>
      <xdr:row>48</xdr:row>
      <xdr:rowOff>142874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5C9821-BE11-46EC-B555-7BE86B2AB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</xdr:colOff>
      <xdr:row>0</xdr:row>
      <xdr:rowOff>95249</xdr:rowOff>
    </xdr:from>
    <xdr:to>
      <xdr:col>28</xdr:col>
      <xdr:colOff>42862</xdr:colOff>
      <xdr:row>19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69AD59-29D5-4F29-AB33-4C0C9F2FC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833437</xdr:colOff>
      <xdr:row>19</xdr:row>
      <xdr:rowOff>185737</xdr:rowOff>
    </xdr:from>
    <xdr:to>
      <xdr:col>8</xdr:col>
      <xdr:colOff>300037</xdr:colOff>
      <xdr:row>34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693D43F-86BE-48CD-8D63-BCD065217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257174</xdr:colOff>
      <xdr:row>9</xdr:row>
      <xdr:rowOff>33337</xdr:rowOff>
    </xdr:from>
    <xdr:to>
      <xdr:col>21</xdr:col>
      <xdr:colOff>190499</xdr:colOff>
      <xdr:row>23</xdr:row>
      <xdr:rowOff>100012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4EEA1CD-AD2F-43A1-A824-2139C4752B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457200</xdr:colOff>
      <xdr:row>24</xdr:row>
      <xdr:rowOff>90487</xdr:rowOff>
    </xdr:from>
    <xdr:to>
      <xdr:col>17</xdr:col>
      <xdr:colOff>276225</xdr:colOff>
      <xdr:row>38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127F90D-0D0B-44E7-A217-FFA4AE686B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1910325</xdr:colOff>
      <xdr:row>9</xdr:row>
      <xdr:rowOff>15935</xdr:rowOff>
    </xdr:from>
    <xdr:to>
      <xdr:col>7</xdr:col>
      <xdr:colOff>71693</xdr:colOff>
      <xdr:row>28</xdr:row>
      <xdr:rowOff>112661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B743E0-7608-459C-B43E-4B8ED0EC0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463549</xdr:colOff>
      <xdr:row>7</xdr:row>
      <xdr:rowOff>63500</xdr:rowOff>
    </xdr:from>
    <xdr:to>
      <xdr:col>9</xdr:col>
      <xdr:colOff>187324</xdr:colOff>
      <xdr:row>22</xdr:row>
      <xdr:rowOff>22622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C316E02-32A1-41E4-9B46-9728FAB780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500062</xdr:colOff>
      <xdr:row>11</xdr:row>
      <xdr:rowOff>61912</xdr:rowOff>
    </xdr:from>
    <xdr:to>
      <xdr:col>10</xdr:col>
      <xdr:colOff>361950</xdr:colOff>
      <xdr:row>26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235E8-42D7-44CA-ACF0-083143D93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214312</xdr:colOff>
      <xdr:row>11</xdr:row>
      <xdr:rowOff>128587</xdr:rowOff>
    </xdr:from>
    <xdr:to>
      <xdr:col>11</xdr:col>
      <xdr:colOff>471487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28E1D7-5943-4C5B-8AED-3A7146EF8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10</xdr:row>
      <xdr:rowOff>61911</xdr:rowOff>
    </xdr:from>
    <xdr:to>
      <xdr:col>13</xdr:col>
      <xdr:colOff>266700</xdr:colOff>
      <xdr:row>27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94DF68-49A5-4AAA-AF81-FE3DDAF3F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9525</xdr:rowOff>
    </xdr:from>
    <xdr:to>
      <xdr:col>7</xdr:col>
      <xdr:colOff>571500</xdr:colOff>
      <xdr:row>37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4274FF-D8CA-4F25-9FE6-F793D8FB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23</xdr:row>
      <xdr:rowOff>66675</xdr:rowOff>
    </xdr:from>
    <xdr:to>
      <xdr:col>16</xdr:col>
      <xdr:colOff>371475</xdr:colOff>
      <xdr:row>37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052F3EB-3B62-453E-B1E2-94A30A3710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18</xdr:row>
      <xdr:rowOff>142876</xdr:rowOff>
    </xdr:from>
    <xdr:to>
      <xdr:col>16</xdr:col>
      <xdr:colOff>95250</xdr:colOff>
      <xdr:row>34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BA99AA-262E-48CD-A1E7-BB3FD5CC4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361949</xdr:colOff>
      <xdr:row>18</xdr:row>
      <xdr:rowOff>133349</xdr:rowOff>
    </xdr:from>
    <xdr:to>
      <xdr:col>9</xdr:col>
      <xdr:colOff>314325</xdr:colOff>
      <xdr:row>34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FE2E00-AC7A-4B88-9FBE-500DD0C78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0B81-F08D-4F45-9444-355DA8F16EA9}">
  <sheetPr>
    <tabColor rgb="FF0070C0"/>
  </sheetPr>
  <dimension ref="A1:M6"/>
  <sheetViews>
    <sheetView zoomScale="91" zoomScaleNormal="91" workbookViewId="0">
      <selection activeCell="M8" sqref="M8"/>
    </sheetView>
  </sheetViews>
  <sheetFormatPr defaultRowHeight="15" x14ac:dyDescent="0.25"/>
  <cols>
    <col min="1" max="1" width="40.5703125" customWidth="1"/>
    <col min="2" max="11" width="11.5703125" bestFit="1" customWidth="1"/>
    <col min="12" max="12" width="10.5703125" customWidth="1"/>
  </cols>
  <sheetData>
    <row r="1" spans="1:13" x14ac:dyDescent="0.25">
      <c r="A1" s="1" t="s">
        <v>131</v>
      </c>
    </row>
    <row r="3" spans="1:13" ht="60" x14ac:dyDescent="0.25">
      <c r="A3" s="5"/>
      <c r="B3" s="5">
        <v>2011</v>
      </c>
      <c r="C3" s="5">
        <v>2012</v>
      </c>
      <c r="D3" s="5">
        <v>2013</v>
      </c>
      <c r="E3" s="5">
        <v>2014</v>
      </c>
      <c r="F3" s="5">
        <v>2015</v>
      </c>
      <c r="G3" s="5">
        <v>2016</v>
      </c>
      <c r="H3" s="5">
        <v>2017</v>
      </c>
      <c r="I3" s="5">
        <v>2018</v>
      </c>
      <c r="J3" s="5">
        <v>2019</v>
      </c>
      <c r="K3" s="5">
        <v>2020</v>
      </c>
      <c r="L3" s="49" t="s">
        <v>111</v>
      </c>
      <c r="M3" s="49" t="s">
        <v>132</v>
      </c>
    </row>
    <row r="4" spans="1:13" x14ac:dyDescent="0.25">
      <c r="A4" s="4" t="s">
        <v>47</v>
      </c>
      <c r="B4" s="20">
        <v>283844</v>
      </c>
      <c r="C4" s="20">
        <v>292307</v>
      </c>
      <c r="D4" s="20">
        <v>302339</v>
      </c>
      <c r="E4" s="20">
        <v>320153</v>
      </c>
      <c r="F4" s="20">
        <v>342495</v>
      </c>
      <c r="G4" s="20">
        <v>363732</v>
      </c>
      <c r="H4" s="20">
        <v>386701</v>
      </c>
      <c r="I4" s="20">
        <v>408988</v>
      </c>
      <c r="J4" s="20">
        <v>429299</v>
      </c>
      <c r="K4" s="20">
        <v>439382</v>
      </c>
      <c r="L4" s="20">
        <f>K4-J4</f>
        <v>10083</v>
      </c>
      <c r="M4" s="28">
        <f>L4/J4</f>
        <v>2.348712668792613E-2</v>
      </c>
    </row>
    <row r="5" spans="1:13" x14ac:dyDescent="0.25">
      <c r="A5" s="4" t="s">
        <v>44</v>
      </c>
      <c r="B5" s="20">
        <v>37504</v>
      </c>
      <c r="C5" s="20">
        <v>37923</v>
      </c>
      <c r="D5" s="20">
        <v>41833</v>
      </c>
      <c r="E5" s="20">
        <v>43199</v>
      </c>
      <c r="F5" s="20">
        <v>45577</v>
      </c>
      <c r="G5" s="20">
        <v>45733</v>
      </c>
      <c r="H5" s="20">
        <v>46982</v>
      </c>
      <c r="I5" s="20">
        <v>48362</v>
      </c>
      <c r="J5" s="20">
        <v>49151</v>
      </c>
      <c r="K5" s="20">
        <v>46521</v>
      </c>
      <c r="L5" s="20">
        <f>K5-J5</f>
        <v>-2630</v>
      </c>
      <c r="M5" s="28">
        <f>L5/J5</f>
        <v>-5.3508575613924435E-2</v>
      </c>
    </row>
    <row r="6" spans="1:13" x14ac:dyDescent="0.25">
      <c r="A6" s="4" t="s">
        <v>56</v>
      </c>
      <c r="B6" s="20">
        <f>B4+B5</f>
        <v>321348</v>
      </c>
      <c r="C6" s="20">
        <f t="shared" ref="C6:K6" si="0">C4+C5</f>
        <v>330230</v>
      </c>
      <c r="D6" s="20">
        <f t="shared" si="0"/>
        <v>344172</v>
      </c>
      <c r="E6" s="20">
        <f t="shared" si="0"/>
        <v>363352</v>
      </c>
      <c r="F6" s="20">
        <f t="shared" si="0"/>
        <v>388072</v>
      </c>
      <c r="G6" s="20">
        <f t="shared" si="0"/>
        <v>409465</v>
      </c>
      <c r="H6" s="20">
        <f t="shared" si="0"/>
        <v>433683</v>
      </c>
      <c r="I6" s="20">
        <f t="shared" si="0"/>
        <v>457350</v>
      </c>
      <c r="J6" s="20">
        <f t="shared" si="0"/>
        <v>478450</v>
      </c>
      <c r="K6" s="20">
        <f t="shared" si="0"/>
        <v>485903</v>
      </c>
      <c r="L6" s="20">
        <f>K6-J6</f>
        <v>7453</v>
      </c>
      <c r="M6" s="28">
        <f>L6/J6</f>
        <v>1.5577385306719616E-2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CE22-F369-4C0F-BCAE-0E23527617C3}">
  <sheetPr>
    <tabColor rgb="FF00B050"/>
  </sheetPr>
  <dimension ref="A1:N35"/>
  <sheetViews>
    <sheetView topLeftCell="A13" workbookViewId="0">
      <selection activeCell="L10" sqref="L10"/>
    </sheetView>
  </sheetViews>
  <sheetFormatPr defaultRowHeight="15" x14ac:dyDescent="0.25"/>
  <cols>
    <col min="1" max="1" width="28" customWidth="1"/>
    <col min="12" max="12" width="30" customWidth="1"/>
    <col min="13" max="13" width="29.42578125" customWidth="1"/>
    <col min="22" max="22" width="10.42578125" customWidth="1"/>
  </cols>
  <sheetData>
    <row r="1" spans="1:14" x14ac:dyDescent="0.25">
      <c r="A1" s="1" t="s">
        <v>152</v>
      </c>
    </row>
    <row r="2" spans="1:14" x14ac:dyDescent="0.25">
      <c r="A2" s="22"/>
      <c r="C2" s="41"/>
      <c r="D2" s="15"/>
      <c r="F2" s="15"/>
      <c r="I2" s="15"/>
      <c r="J2" s="15"/>
    </row>
    <row r="3" spans="1:14" x14ac:dyDescent="0.25">
      <c r="A3" s="50"/>
      <c r="B3" s="51">
        <v>2011</v>
      </c>
      <c r="C3" s="51">
        <v>2012</v>
      </c>
      <c r="D3" s="51">
        <v>2013</v>
      </c>
      <c r="E3" s="51">
        <v>2014</v>
      </c>
      <c r="F3" s="51">
        <v>2015</v>
      </c>
      <c r="G3" s="51">
        <v>2016</v>
      </c>
      <c r="H3" s="51">
        <v>2017</v>
      </c>
      <c r="I3" s="51">
        <v>2018</v>
      </c>
      <c r="J3" s="51">
        <v>2019</v>
      </c>
      <c r="K3" s="51">
        <v>2020</v>
      </c>
      <c r="L3" s="51" t="s">
        <v>77</v>
      </c>
    </row>
    <row r="4" spans="1:14" x14ac:dyDescent="0.25">
      <c r="A4" s="50" t="s">
        <v>8</v>
      </c>
      <c r="B4" s="58">
        <f>B35</f>
        <v>20939</v>
      </c>
      <c r="C4" s="58">
        <f t="shared" ref="C4:K4" si="0">C35</f>
        <v>20686</v>
      </c>
      <c r="D4" s="58">
        <f t="shared" si="0"/>
        <v>22520</v>
      </c>
      <c r="E4" s="58">
        <f t="shared" si="0"/>
        <v>23007</v>
      </c>
      <c r="F4" s="58">
        <f t="shared" si="0"/>
        <v>23671</v>
      </c>
      <c r="G4" s="58">
        <f t="shared" si="0"/>
        <v>23512</v>
      </c>
      <c r="H4" s="58">
        <f t="shared" si="0"/>
        <v>24631</v>
      </c>
      <c r="I4" s="58">
        <f t="shared" si="0"/>
        <v>24935</v>
      </c>
      <c r="J4" s="58">
        <f t="shared" si="0"/>
        <v>24697</v>
      </c>
      <c r="K4" s="58">
        <f t="shared" si="0"/>
        <v>22970</v>
      </c>
      <c r="L4" s="59">
        <f>((K4/B4)^(1/9))-1</f>
        <v>1.0339258756204117E-2</v>
      </c>
    </row>
    <row r="5" spans="1:14" x14ac:dyDescent="0.25">
      <c r="A5" s="50" t="s">
        <v>11</v>
      </c>
      <c r="B5" s="58">
        <f>B31</f>
        <v>16565</v>
      </c>
      <c r="C5" s="58">
        <f t="shared" ref="C5:K5" si="1">C31</f>
        <v>17237</v>
      </c>
      <c r="D5" s="58">
        <f t="shared" si="1"/>
        <v>19313</v>
      </c>
      <c r="E5" s="58">
        <f t="shared" si="1"/>
        <v>20192</v>
      </c>
      <c r="F5" s="58">
        <f t="shared" si="1"/>
        <v>21906</v>
      </c>
      <c r="G5" s="58">
        <f t="shared" si="1"/>
        <v>22221</v>
      </c>
      <c r="H5" s="58">
        <f t="shared" si="1"/>
        <v>22351</v>
      </c>
      <c r="I5" s="58">
        <f t="shared" si="1"/>
        <v>23427</v>
      </c>
      <c r="J5" s="58">
        <f t="shared" si="1"/>
        <v>24454</v>
      </c>
      <c r="K5" s="58">
        <f t="shared" si="1"/>
        <v>23551</v>
      </c>
      <c r="L5" s="59">
        <f>((K5/B5)^(1/9))-1</f>
        <v>3.9871721401400828E-2</v>
      </c>
    </row>
    <row r="6" spans="1:14" x14ac:dyDescent="0.25">
      <c r="A6" s="50" t="s">
        <v>61</v>
      </c>
      <c r="B6" s="58">
        <f>B4+B5</f>
        <v>37504</v>
      </c>
      <c r="C6" s="58">
        <f t="shared" ref="C6:K6" si="2">C4+C5</f>
        <v>37923</v>
      </c>
      <c r="D6" s="58">
        <f t="shared" si="2"/>
        <v>41833</v>
      </c>
      <c r="E6" s="58">
        <f t="shared" si="2"/>
        <v>43199</v>
      </c>
      <c r="F6" s="58">
        <f t="shared" si="2"/>
        <v>45577</v>
      </c>
      <c r="G6" s="58">
        <f t="shared" si="2"/>
        <v>45733</v>
      </c>
      <c r="H6" s="58">
        <f t="shared" si="2"/>
        <v>46982</v>
      </c>
      <c r="I6" s="58">
        <f t="shared" si="2"/>
        <v>48362</v>
      </c>
      <c r="J6" s="58">
        <f t="shared" si="2"/>
        <v>49151</v>
      </c>
      <c r="K6" s="58">
        <f t="shared" si="2"/>
        <v>46521</v>
      </c>
      <c r="L6" s="59">
        <f>((K6/B6)^(1/9))-1</f>
        <v>2.4228433231208601E-2</v>
      </c>
    </row>
    <row r="7" spans="1:14" x14ac:dyDescent="0.25">
      <c r="A7" s="15"/>
      <c r="B7" s="15"/>
      <c r="C7" s="15"/>
      <c r="D7" s="15"/>
      <c r="F7" s="15"/>
      <c r="G7" s="15"/>
      <c r="H7" s="15"/>
      <c r="I7" s="15"/>
      <c r="J7" s="15"/>
      <c r="K7" s="15"/>
    </row>
    <row r="8" spans="1:14" x14ac:dyDescent="0.25">
      <c r="A8" s="5" t="s">
        <v>8</v>
      </c>
      <c r="B8" s="28">
        <f>B4/B6</f>
        <v>0.55831377986348119</v>
      </c>
      <c r="C8" s="28">
        <f t="shared" ref="C8:K8" si="3">C4/C6</f>
        <v>0.54547372307043218</v>
      </c>
      <c r="D8" s="28">
        <f t="shared" si="3"/>
        <v>0.53833098271699376</v>
      </c>
      <c r="E8" s="28">
        <f t="shared" si="3"/>
        <v>0.53258177272622054</v>
      </c>
      <c r="F8" s="28">
        <f t="shared" si="3"/>
        <v>0.51936283651841941</v>
      </c>
      <c r="G8" s="28">
        <f t="shared" si="3"/>
        <v>0.51411453436249532</v>
      </c>
      <c r="H8" s="28">
        <f t="shared" si="3"/>
        <v>0.52426461197905583</v>
      </c>
      <c r="I8" s="28">
        <f t="shared" si="3"/>
        <v>0.51559075307059266</v>
      </c>
      <c r="J8" s="28">
        <f t="shared" si="3"/>
        <v>0.50247197412056721</v>
      </c>
      <c r="K8" s="28">
        <f t="shared" si="3"/>
        <v>0.49375550826508458</v>
      </c>
    </row>
    <row r="9" spans="1:14" x14ac:dyDescent="0.25">
      <c r="A9" s="5" t="s">
        <v>11</v>
      </c>
      <c r="B9" s="28">
        <f>B5/B6</f>
        <v>0.44168622013651876</v>
      </c>
      <c r="C9" s="28">
        <f t="shared" ref="C9:K9" si="4">C5/C6</f>
        <v>0.45452627692956782</v>
      </c>
      <c r="D9" s="28">
        <f t="shared" si="4"/>
        <v>0.46166901728300624</v>
      </c>
      <c r="E9" s="28">
        <f t="shared" si="4"/>
        <v>0.46741822727377946</v>
      </c>
      <c r="F9" s="28">
        <f t="shared" si="4"/>
        <v>0.48063716348158064</v>
      </c>
      <c r="G9" s="28">
        <f t="shared" si="4"/>
        <v>0.48588546563750462</v>
      </c>
      <c r="H9" s="28">
        <f t="shared" si="4"/>
        <v>0.47573538802094417</v>
      </c>
      <c r="I9" s="28">
        <f t="shared" si="4"/>
        <v>0.4844092469294074</v>
      </c>
      <c r="J9" s="28">
        <f t="shared" si="4"/>
        <v>0.49752802587943279</v>
      </c>
      <c r="K9" s="28">
        <f t="shared" si="4"/>
        <v>0.50624449173491537</v>
      </c>
    </row>
    <row r="11" spans="1:14" x14ac:dyDescent="0.25">
      <c r="L11" s="86"/>
    </row>
    <row r="13" spans="1:14" x14ac:dyDescent="0.25">
      <c r="L13" s="12"/>
    </row>
    <row r="16" spans="1:14" x14ac:dyDescent="0.25">
      <c r="M16" s="40"/>
      <c r="N16" s="39"/>
    </row>
    <row r="27" spans="1:11" x14ac:dyDescent="0.25">
      <c r="A27" t="s">
        <v>126</v>
      </c>
      <c r="B27" t="s">
        <v>109</v>
      </c>
    </row>
    <row r="28" spans="1:11" x14ac:dyDescent="0.25">
      <c r="A28" t="s">
        <v>37</v>
      </c>
      <c r="B28" t="s">
        <v>0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127</v>
      </c>
      <c r="I28" t="s">
        <v>128</v>
      </c>
      <c r="J28" t="s">
        <v>129</v>
      </c>
      <c r="K28" t="s">
        <v>36</v>
      </c>
    </row>
    <row r="29" spans="1:11" x14ac:dyDescent="0.25">
      <c r="A29" t="s">
        <v>8</v>
      </c>
      <c r="B29">
        <v>20358</v>
      </c>
      <c r="C29">
        <v>20154</v>
      </c>
      <c r="D29">
        <v>21885</v>
      </c>
      <c r="E29">
        <v>22215</v>
      </c>
      <c r="F29">
        <v>22906</v>
      </c>
      <c r="G29">
        <v>22759</v>
      </c>
      <c r="H29">
        <v>23874</v>
      </c>
      <c r="I29">
        <v>24256</v>
      </c>
      <c r="J29">
        <v>24166</v>
      </c>
      <c r="K29">
        <v>22516</v>
      </c>
    </row>
    <row r="30" spans="1:11" x14ac:dyDescent="0.25">
      <c r="A30" t="s">
        <v>33</v>
      </c>
      <c r="B30">
        <v>581</v>
      </c>
      <c r="C30">
        <v>532</v>
      </c>
      <c r="D30">
        <v>635</v>
      </c>
      <c r="E30">
        <v>792</v>
      </c>
      <c r="F30">
        <v>765</v>
      </c>
      <c r="G30">
        <v>753</v>
      </c>
      <c r="H30">
        <v>757</v>
      </c>
      <c r="I30">
        <v>679</v>
      </c>
      <c r="J30">
        <v>531</v>
      </c>
      <c r="K30">
        <v>454</v>
      </c>
    </row>
    <row r="31" spans="1:11" x14ac:dyDescent="0.25">
      <c r="A31" t="s">
        <v>11</v>
      </c>
      <c r="B31">
        <v>16565</v>
      </c>
      <c r="C31">
        <v>17237</v>
      </c>
      <c r="D31">
        <v>19313</v>
      </c>
      <c r="E31">
        <v>20192</v>
      </c>
      <c r="F31">
        <v>21906</v>
      </c>
      <c r="G31">
        <v>22221</v>
      </c>
      <c r="H31">
        <v>22351</v>
      </c>
      <c r="I31">
        <v>23427</v>
      </c>
      <c r="J31">
        <v>24454</v>
      </c>
      <c r="K31">
        <v>23551</v>
      </c>
    </row>
    <row r="32" spans="1:11" x14ac:dyDescent="0.25">
      <c r="A32" t="s">
        <v>130</v>
      </c>
    </row>
    <row r="33" spans="1:11" x14ac:dyDescent="0.25">
      <c r="A33" t="s">
        <v>38</v>
      </c>
      <c r="B33">
        <v>37504</v>
      </c>
      <c r="C33">
        <v>37923</v>
      </c>
      <c r="D33">
        <v>41833</v>
      </c>
      <c r="E33">
        <v>43199</v>
      </c>
      <c r="F33">
        <v>45577</v>
      </c>
      <c r="G33">
        <v>45733</v>
      </c>
      <c r="H33">
        <v>46982</v>
      </c>
      <c r="I33">
        <v>48362</v>
      </c>
      <c r="J33">
        <v>49151</v>
      </c>
      <c r="K33">
        <v>46521</v>
      </c>
    </row>
    <row r="35" spans="1:11" x14ac:dyDescent="0.25">
      <c r="A35" s="1" t="s">
        <v>149</v>
      </c>
      <c r="B35">
        <f>B29+B30</f>
        <v>20939</v>
      </c>
      <c r="C35">
        <f t="shared" ref="C35:K35" si="5">C29+C30</f>
        <v>20686</v>
      </c>
      <c r="D35">
        <f t="shared" si="5"/>
        <v>22520</v>
      </c>
      <c r="E35">
        <f t="shared" si="5"/>
        <v>23007</v>
      </c>
      <c r="F35">
        <f t="shared" si="5"/>
        <v>23671</v>
      </c>
      <c r="G35">
        <f t="shared" si="5"/>
        <v>23512</v>
      </c>
      <c r="H35">
        <f t="shared" si="5"/>
        <v>24631</v>
      </c>
      <c r="I35">
        <f t="shared" si="5"/>
        <v>24935</v>
      </c>
      <c r="J35">
        <f t="shared" si="5"/>
        <v>24697</v>
      </c>
      <c r="K35">
        <f t="shared" si="5"/>
        <v>22970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E7A06-8553-492F-B29D-C30ED16CDBBE}">
  <sheetPr>
    <tabColor rgb="FF00B050"/>
  </sheetPr>
  <dimension ref="A1:U9"/>
  <sheetViews>
    <sheetView workbookViewId="0">
      <selection activeCell="L5" sqref="L5"/>
    </sheetView>
  </sheetViews>
  <sheetFormatPr defaultRowHeight="15" x14ac:dyDescent="0.25"/>
  <cols>
    <col min="1" max="1" width="18.42578125" customWidth="1"/>
    <col min="2" max="2" width="7.28515625" customWidth="1"/>
    <col min="3" max="3" width="13.28515625" customWidth="1"/>
    <col min="4" max="4" width="12" customWidth="1"/>
    <col min="5" max="5" width="8.7109375" customWidth="1"/>
    <col min="6" max="6" width="9.140625" customWidth="1"/>
    <col min="7" max="7" width="10.42578125" customWidth="1"/>
    <col min="8" max="8" width="9.42578125" customWidth="1"/>
    <col min="9" max="9" width="7.85546875" customWidth="1"/>
    <col min="10" max="10" width="7.28515625" customWidth="1"/>
    <col min="11" max="11" width="7.140625" customWidth="1"/>
    <col min="12" max="12" width="10.42578125" customWidth="1"/>
    <col min="13" max="13" width="22.28515625" customWidth="1"/>
    <col min="14" max="14" width="12" customWidth="1"/>
    <col min="15" max="15" width="18.7109375" customWidth="1"/>
  </cols>
  <sheetData>
    <row r="1" spans="1:21" x14ac:dyDescent="0.25">
      <c r="A1" s="1" t="s">
        <v>153</v>
      </c>
    </row>
    <row r="3" spans="1:21" x14ac:dyDescent="0.25">
      <c r="A3" s="4" t="s">
        <v>55</v>
      </c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5" t="s">
        <v>111</v>
      </c>
      <c r="M3" s="5" t="s">
        <v>132</v>
      </c>
      <c r="N3" s="5" t="s">
        <v>148</v>
      </c>
      <c r="O3" s="5" t="s">
        <v>154</v>
      </c>
    </row>
    <row r="4" spans="1:21" x14ac:dyDescent="0.25">
      <c r="A4" s="5" t="s">
        <v>45</v>
      </c>
      <c r="B4" s="85">
        <v>25211</v>
      </c>
      <c r="C4" s="85">
        <v>26048</v>
      </c>
      <c r="D4" s="85">
        <v>26092</v>
      </c>
      <c r="E4" s="85">
        <v>33545</v>
      </c>
      <c r="F4" s="85">
        <v>38049</v>
      </c>
      <c r="G4" s="85">
        <v>37703</v>
      </c>
      <c r="H4" s="85">
        <v>41575</v>
      </c>
      <c r="I4" s="85">
        <v>39596</v>
      </c>
      <c r="J4" s="85">
        <v>40552</v>
      </c>
      <c r="K4" s="85">
        <v>31603</v>
      </c>
      <c r="L4" s="85">
        <f>K4-J4</f>
        <v>-8949</v>
      </c>
      <c r="M4" s="18">
        <f>L4/J4</f>
        <v>-0.22067962122706647</v>
      </c>
      <c r="N4" s="5">
        <f>K4-B4</f>
        <v>6392</v>
      </c>
      <c r="O4" s="60">
        <f>N4/B4</f>
        <v>0.25354012137559001</v>
      </c>
    </row>
    <row r="5" spans="1:21" x14ac:dyDescent="0.25">
      <c r="A5" s="5" t="s">
        <v>46</v>
      </c>
      <c r="B5" s="85">
        <v>-21145</v>
      </c>
      <c r="C5" s="85">
        <v>-17585</v>
      </c>
      <c r="D5" s="85">
        <v>-16060</v>
      </c>
      <c r="E5" s="85">
        <v>-15731</v>
      </c>
      <c r="F5" s="85">
        <v>-15707</v>
      </c>
      <c r="G5" s="85">
        <v>-16466</v>
      </c>
      <c r="H5" s="85">
        <v>-18606</v>
      </c>
      <c r="I5" s="85">
        <v>-17309</v>
      </c>
      <c r="J5" s="85">
        <v>-20241</v>
      </c>
      <c r="K5" s="85">
        <v>-21520</v>
      </c>
      <c r="L5" s="5">
        <f>K5-J5</f>
        <v>-1279</v>
      </c>
      <c r="M5" s="18">
        <f>L5/J5</f>
        <v>6.3188577639444687E-2</v>
      </c>
      <c r="N5" s="5">
        <f>K5-B5</f>
        <v>-375</v>
      </c>
      <c r="O5" s="60">
        <f>N5/B5</f>
        <v>1.7734689051785293E-2</v>
      </c>
    </row>
    <row r="6" spans="1:21" x14ac:dyDescent="0.25">
      <c r="A6" s="5" t="s">
        <v>62</v>
      </c>
      <c r="B6" s="85">
        <v>4066</v>
      </c>
      <c r="C6" s="85">
        <v>8463</v>
      </c>
      <c r="D6" s="85">
        <v>10032</v>
      </c>
      <c r="E6" s="85">
        <v>17814</v>
      </c>
      <c r="F6" s="85">
        <v>22342</v>
      </c>
      <c r="G6" s="85">
        <v>21237</v>
      </c>
      <c r="H6" s="85">
        <v>22969</v>
      </c>
      <c r="I6" s="85">
        <v>22287</v>
      </c>
      <c r="J6" s="85">
        <v>20311</v>
      </c>
      <c r="K6" s="85">
        <v>10083</v>
      </c>
      <c r="L6" s="5">
        <f>K6-J6</f>
        <v>-10228</v>
      </c>
      <c r="M6" s="18">
        <f>L6/J6</f>
        <v>-0.50356949436266063</v>
      </c>
      <c r="N6" s="5">
        <f>K6-B6</f>
        <v>6017</v>
      </c>
      <c r="O6" s="60">
        <f>N6/B6</f>
        <v>1.4798327594687655</v>
      </c>
    </row>
    <row r="9" spans="1:21" x14ac:dyDescent="0.25">
      <c r="U9" s="2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3F74C-EC8C-41FE-903B-FB3F53FA44E0}">
  <sheetPr>
    <tabColor rgb="FF00B050"/>
  </sheetPr>
  <dimension ref="A1:O15"/>
  <sheetViews>
    <sheetView workbookViewId="0">
      <selection activeCell="L5" sqref="L5"/>
    </sheetView>
  </sheetViews>
  <sheetFormatPr defaultRowHeight="15" x14ac:dyDescent="0.25"/>
  <cols>
    <col min="1" max="1" width="33.42578125" customWidth="1"/>
    <col min="2" max="2" width="9.140625" customWidth="1"/>
    <col min="3" max="3" width="8.140625" customWidth="1"/>
    <col min="4" max="4" width="10" customWidth="1"/>
    <col min="5" max="5" width="7.28515625" customWidth="1"/>
    <col min="6" max="6" width="7" customWidth="1"/>
    <col min="7" max="7" width="6.85546875" customWidth="1"/>
    <col min="8" max="8" width="6.7109375" customWidth="1"/>
    <col min="9" max="9" width="7.140625" customWidth="1"/>
    <col min="10" max="11" width="7" customWidth="1"/>
    <col min="13" max="13" width="19.42578125" customWidth="1"/>
    <col min="15" max="15" width="19" customWidth="1"/>
    <col min="17" max="17" width="20.7109375" customWidth="1"/>
    <col min="18" max="18" width="24.140625" customWidth="1"/>
  </cols>
  <sheetData>
    <row r="1" spans="1:15" x14ac:dyDescent="0.25">
      <c r="A1" s="1" t="s">
        <v>155</v>
      </c>
    </row>
    <row r="3" spans="1:15" x14ac:dyDescent="0.25">
      <c r="A3" s="87" t="s">
        <v>30</v>
      </c>
      <c r="B3" s="179">
        <v>2011</v>
      </c>
      <c r="C3" s="179">
        <v>2012</v>
      </c>
      <c r="D3" s="179">
        <v>2013</v>
      </c>
      <c r="E3" s="179">
        <v>2014</v>
      </c>
      <c r="F3" s="179">
        <v>2015</v>
      </c>
      <c r="G3" s="179">
        <v>2016</v>
      </c>
      <c r="H3" s="179">
        <v>2017</v>
      </c>
      <c r="I3" s="179">
        <v>2018</v>
      </c>
      <c r="J3" s="179">
        <v>2019</v>
      </c>
      <c r="K3" s="179">
        <v>2020</v>
      </c>
      <c r="L3" s="4" t="s">
        <v>111</v>
      </c>
      <c r="M3" s="4" t="s">
        <v>132</v>
      </c>
      <c r="N3" s="4" t="s">
        <v>148</v>
      </c>
      <c r="O3" s="4" t="s">
        <v>154</v>
      </c>
    </row>
    <row r="4" spans="1:15" x14ac:dyDescent="0.25">
      <c r="A4" s="88" t="s">
        <v>45</v>
      </c>
      <c r="B4" s="85">
        <v>11981</v>
      </c>
      <c r="C4" s="85">
        <v>11560</v>
      </c>
      <c r="D4" s="85">
        <v>13607</v>
      </c>
      <c r="E4" s="85">
        <v>16880</v>
      </c>
      <c r="F4" s="85">
        <v>17809</v>
      </c>
      <c r="G4" s="85">
        <v>16125</v>
      </c>
      <c r="H4" s="85">
        <v>18462</v>
      </c>
      <c r="I4" s="85">
        <v>15450</v>
      </c>
      <c r="J4" s="85">
        <v>16878</v>
      </c>
      <c r="K4" s="85">
        <v>13013</v>
      </c>
      <c r="L4" s="5">
        <f>K4-J4</f>
        <v>-3865</v>
      </c>
      <c r="M4" s="18">
        <f>L4/J4</f>
        <v>-0.22899632657897856</v>
      </c>
      <c r="N4" s="5">
        <f>K4-B4</f>
        <v>1032</v>
      </c>
      <c r="O4" s="60">
        <f>N4/B4</f>
        <v>8.6136382605792511E-2</v>
      </c>
    </row>
    <row r="5" spans="1:15" x14ac:dyDescent="0.25">
      <c r="A5" s="88" t="s">
        <v>46</v>
      </c>
      <c r="B5" s="85">
        <v>-12650</v>
      </c>
      <c r="C5" s="85">
        <v>-10302</v>
      </c>
      <c r="D5" s="85">
        <v>-9209</v>
      </c>
      <c r="E5" s="85">
        <v>-8118</v>
      </c>
      <c r="F5" s="85">
        <v>-7357</v>
      </c>
      <c r="G5" s="85">
        <v>-8541</v>
      </c>
      <c r="H5" s="85">
        <v>-8125</v>
      </c>
      <c r="I5" s="85">
        <v>-7242</v>
      </c>
      <c r="J5" s="85">
        <v>-10470</v>
      </c>
      <c r="K5" s="85">
        <v>-12380</v>
      </c>
      <c r="L5" s="5">
        <f>K5-J5</f>
        <v>-1910</v>
      </c>
      <c r="M5" s="18">
        <f>L5/J5</f>
        <v>0.18242597898758356</v>
      </c>
      <c r="N5" s="5">
        <f>K5-B5</f>
        <v>270</v>
      </c>
      <c r="O5" s="60">
        <f>N5/B5</f>
        <v>-2.1343873517786563E-2</v>
      </c>
    </row>
    <row r="6" spans="1:15" x14ac:dyDescent="0.25">
      <c r="A6" s="88" t="s">
        <v>62</v>
      </c>
      <c r="B6" s="85">
        <v>-669</v>
      </c>
      <c r="C6" s="85">
        <v>1258</v>
      </c>
      <c r="D6" s="85">
        <v>4398</v>
      </c>
      <c r="E6" s="85">
        <v>8762</v>
      </c>
      <c r="F6" s="85">
        <v>10452</v>
      </c>
      <c r="G6" s="85">
        <v>7584</v>
      </c>
      <c r="H6" s="85">
        <v>10337</v>
      </c>
      <c r="I6" s="85">
        <v>8208</v>
      </c>
      <c r="J6" s="85">
        <v>6408</v>
      </c>
      <c r="K6" s="85">
        <v>633</v>
      </c>
      <c r="L6" s="5">
        <f>K6-J6</f>
        <v>-5775</v>
      </c>
      <c r="M6" s="18">
        <f>L6/J6</f>
        <v>-0.90121722846441943</v>
      </c>
      <c r="N6" s="5">
        <f>K6-B6</f>
        <v>1302</v>
      </c>
      <c r="O6" s="60">
        <f>N6/B6</f>
        <v>-1.946188340807175</v>
      </c>
    </row>
    <row r="15" spans="1:15" x14ac:dyDescent="0.25">
      <c r="L15" s="86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8465C-FC8D-4BCA-9AF0-775A7A3F3CA1}">
  <sheetPr>
    <tabColor rgb="FF00B050"/>
  </sheetPr>
  <dimension ref="A1:O30"/>
  <sheetViews>
    <sheetView workbookViewId="0">
      <selection activeCell="K5" sqref="K5"/>
    </sheetView>
  </sheetViews>
  <sheetFormatPr defaultRowHeight="15" x14ac:dyDescent="0.25"/>
  <cols>
    <col min="1" max="1" width="14" customWidth="1"/>
    <col min="2" max="2" width="9.42578125" customWidth="1"/>
    <col min="3" max="3" width="10" customWidth="1"/>
    <col min="4" max="4" width="8.140625" customWidth="1"/>
    <col min="5" max="5" width="9" customWidth="1"/>
    <col min="6" max="6" width="8" customWidth="1"/>
    <col min="7" max="7" width="8.140625" customWidth="1"/>
    <col min="8" max="8" width="9.5703125" customWidth="1"/>
    <col min="9" max="9" width="10.85546875" customWidth="1"/>
    <col min="10" max="10" width="9.42578125" customWidth="1"/>
    <col min="11" max="11" width="10" customWidth="1"/>
    <col min="12" max="12" width="9.28515625" customWidth="1"/>
    <col min="13" max="13" width="18.28515625" customWidth="1"/>
    <col min="14" max="14" width="11.85546875" customWidth="1"/>
    <col min="15" max="15" width="17.85546875" customWidth="1"/>
  </cols>
  <sheetData>
    <row r="1" spans="1:15" x14ac:dyDescent="0.25">
      <c r="A1" s="1" t="s">
        <v>156</v>
      </c>
    </row>
    <row r="3" spans="1:15" x14ac:dyDescent="0.25">
      <c r="A3" s="6" t="s">
        <v>6</v>
      </c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45" t="s">
        <v>111</v>
      </c>
      <c r="M3" s="45" t="s">
        <v>132</v>
      </c>
      <c r="N3" s="45" t="s">
        <v>148</v>
      </c>
      <c r="O3" s="45" t="s">
        <v>154</v>
      </c>
    </row>
    <row r="4" spans="1:15" x14ac:dyDescent="0.25">
      <c r="A4" s="7" t="s">
        <v>42</v>
      </c>
      <c r="B4" s="125">
        <v>13230</v>
      </c>
      <c r="C4" s="125">
        <v>14488</v>
      </c>
      <c r="D4" s="125">
        <v>12485</v>
      </c>
      <c r="E4" s="125">
        <v>16665</v>
      </c>
      <c r="F4" s="125">
        <v>20240</v>
      </c>
      <c r="G4" s="125">
        <v>21578</v>
      </c>
      <c r="H4" s="125">
        <v>23113</v>
      </c>
      <c r="I4" s="125">
        <v>24146</v>
      </c>
      <c r="J4" s="125">
        <v>23674</v>
      </c>
      <c r="K4" s="125">
        <v>18590</v>
      </c>
      <c r="L4" s="62">
        <f>K4-J4</f>
        <v>-5084</v>
      </c>
      <c r="M4" s="60">
        <f>L4/J4</f>
        <v>-0.21475035904367662</v>
      </c>
      <c r="N4" s="62">
        <f>K4-B4</f>
        <v>5360</v>
      </c>
      <c r="O4" s="60">
        <f>N4/B4</f>
        <v>0.40513983371126228</v>
      </c>
    </row>
    <row r="5" spans="1:15" x14ac:dyDescent="0.25">
      <c r="A5" s="7" t="s">
        <v>43</v>
      </c>
      <c r="B5" s="125">
        <v>-8495</v>
      </c>
      <c r="C5" s="125">
        <v>-7283</v>
      </c>
      <c r="D5" s="125">
        <v>-6851</v>
      </c>
      <c r="E5" s="125">
        <v>-7613</v>
      </c>
      <c r="F5" s="125">
        <v>-8350</v>
      </c>
      <c r="G5" s="125">
        <v>-7925</v>
      </c>
      <c r="H5" s="125">
        <v>-10481</v>
      </c>
      <c r="I5" s="125">
        <v>-10067</v>
      </c>
      <c r="J5" s="125">
        <v>-9771</v>
      </c>
      <c r="K5" s="125">
        <v>-9140</v>
      </c>
      <c r="L5" s="62">
        <f>K5-J5</f>
        <v>631</v>
      </c>
      <c r="M5" s="60">
        <f>L5/J5</f>
        <v>-6.4578855797768911E-2</v>
      </c>
      <c r="N5" s="62">
        <f>K5-B5</f>
        <v>-645</v>
      </c>
      <c r="O5" s="60">
        <f>N5/B5</f>
        <v>7.5927015891701005E-2</v>
      </c>
    </row>
    <row r="6" spans="1:15" x14ac:dyDescent="0.25">
      <c r="A6" s="180" t="s">
        <v>63</v>
      </c>
      <c r="B6" s="125">
        <v>4735</v>
      </c>
      <c r="C6" s="125">
        <v>7205</v>
      </c>
      <c r="D6" s="125">
        <v>5634</v>
      </c>
      <c r="E6" s="125">
        <v>9052</v>
      </c>
      <c r="F6" s="125">
        <v>11890</v>
      </c>
      <c r="G6" s="125">
        <v>13653</v>
      </c>
      <c r="H6" s="125">
        <v>12632</v>
      </c>
      <c r="I6" s="125">
        <v>14079</v>
      </c>
      <c r="J6" s="125">
        <v>13903</v>
      </c>
      <c r="K6" s="125">
        <v>9450</v>
      </c>
      <c r="L6" s="62">
        <f>K6-J6</f>
        <v>-4453</v>
      </c>
      <c r="M6" s="60">
        <f>L6/J6</f>
        <v>-0.32029058476587785</v>
      </c>
      <c r="N6" s="62">
        <f>K6-B6</f>
        <v>4715</v>
      </c>
      <c r="O6" s="60">
        <f>N6/B6</f>
        <v>0.9957761351636748</v>
      </c>
    </row>
    <row r="26" spans="4:13" ht="10.5" customHeight="1" x14ac:dyDescent="0.25"/>
    <row r="30" spans="4:13" x14ac:dyDescent="0.25">
      <c r="D30" s="36"/>
      <c r="E30" s="36"/>
      <c r="F30" s="36"/>
      <c r="G30" s="36"/>
      <c r="H30" s="36"/>
      <c r="I30" s="36"/>
      <c r="J30" s="36"/>
      <c r="K30" s="36"/>
      <c r="L30" s="36"/>
      <c r="M30" s="36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335A-0638-47C8-B860-3CA9C019C0A1}">
  <sheetPr>
    <tabColor rgb="FF00B050"/>
    <pageSetUpPr fitToPage="1"/>
  </sheetPr>
  <dimension ref="A1:O45"/>
  <sheetViews>
    <sheetView workbookViewId="0">
      <selection activeCell="L5" sqref="L5"/>
    </sheetView>
  </sheetViews>
  <sheetFormatPr defaultRowHeight="15" x14ac:dyDescent="0.25"/>
  <cols>
    <col min="1" max="1" width="49.42578125" customWidth="1"/>
    <col min="2" max="2" width="19.7109375" customWidth="1"/>
    <col min="3" max="3" width="10.140625" customWidth="1"/>
    <col min="4" max="11" width="8.7109375" customWidth="1"/>
    <col min="12" max="12" width="12.28515625" customWidth="1"/>
    <col min="13" max="13" width="27.7109375" customWidth="1"/>
    <col min="14" max="15" width="9.140625" customWidth="1"/>
  </cols>
  <sheetData>
    <row r="1" spans="1:15" x14ac:dyDescent="0.25">
      <c r="A1" s="1" t="s">
        <v>70</v>
      </c>
    </row>
    <row r="3" spans="1:15" x14ac:dyDescent="0.25">
      <c r="A3" s="4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4" t="s">
        <v>111</v>
      </c>
      <c r="M3" s="4" t="s">
        <v>132</v>
      </c>
      <c r="N3" s="4" t="s">
        <v>148</v>
      </c>
      <c r="O3" s="4" t="s">
        <v>154</v>
      </c>
    </row>
    <row r="4" spans="1:15" x14ac:dyDescent="0.25">
      <c r="A4" s="63" t="s">
        <v>10</v>
      </c>
      <c r="B4" s="20">
        <f t="shared" ref="B4:K4" si="0">B38</f>
        <v>99587</v>
      </c>
      <c r="C4" s="20">
        <f t="shared" si="0"/>
        <v>103590</v>
      </c>
      <c r="D4" s="20">
        <f t="shared" si="0"/>
        <v>108273</v>
      </c>
      <c r="E4" s="20">
        <f t="shared" si="0"/>
        <v>115755</v>
      </c>
      <c r="F4" s="20">
        <f t="shared" si="0"/>
        <v>125166</v>
      </c>
      <c r="G4" s="20">
        <f t="shared" si="0"/>
        <v>134722</v>
      </c>
      <c r="H4" s="20">
        <f t="shared" si="0"/>
        <v>145840</v>
      </c>
      <c r="I4" s="20">
        <f t="shared" si="0"/>
        <v>154984</v>
      </c>
      <c r="J4" s="20">
        <f t="shared" si="0"/>
        <v>165348</v>
      </c>
      <c r="K4" s="20">
        <f t="shared" si="0"/>
        <v>171206</v>
      </c>
      <c r="L4" s="61">
        <f>K4-J4</f>
        <v>5858</v>
      </c>
      <c r="M4" s="18">
        <f>L4/J4</f>
        <v>3.5428308779059919E-2</v>
      </c>
      <c r="N4" s="61">
        <f>K4-B4</f>
        <v>71619</v>
      </c>
      <c r="O4" s="18">
        <f>N4/B4</f>
        <v>0.71916013134244428</v>
      </c>
    </row>
    <row r="5" spans="1:15" x14ac:dyDescent="0.25">
      <c r="A5" s="106" t="s">
        <v>79</v>
      </c>
      <c r="B5" s="107">
        <f t="shared" ref="B5:K5" si="1">B39+B40+B42+B43</f>
        <v>125200</v>
      </c>
      <c r="C5" s="107">
        <f t="shared" si="1"/>
        <v>128767</v>
      </c>
      <c r="D5" s="107">
        <f t="shared" si="1"/>
        <v>132392</v>
      </c>
      <c r="E5" s="107">
        <f t="shared" si="1"/>
        <v>139804</v>
      </c>
      <c r="F5" s="107">
        <f t="shared" si="1"/>
        <v>149447</v>
      </c>
      <c r="G5" s="107">
        <f t="shared" si="1"/>
        <v>157480</v>
      </c>
      <c r="H5" s="107">
        <f t="shared" si="1"/>
        <v>163858</v>
      </c>
      <c r="I5" s="107">
        <f t="shared" si="1"/>
        <v>172222</v>
      </c>
      <c r="J5" s="107">
        <f t="shared" si="1"/>
        <v>178482</v>
      </c>
      <c r="K5" s="107">
        <f t="shared" si="1"/>
        <v>182444</v>
      </c>
      <c r="L5" s="113">
        <f>K5-J5</f>
        <v>3962</v>
      </c>
      <c r="M5" s="18">
        <f>L5/J5</f>
        <v>2.219831691711209E-2</v>
      </c>
      <c r="N5" s="61">
        <f>K5-B5</f>
        <v>57244</v>
      </c>
      <c r="O5" s="18">
        <f>N5/B5</f>
        <v>0.45722044728434502</v>
      </c>
    </row>
    <row r="6" spans="1:15" x14ac:dyDescent="0.25">
      <c r="A6" s="17" t="s">
        <v>80</v>
      </c>
      <c r="B6" s="20">
        <f t="shared" ref="B6:K6" si="2">B37+B41+B44</f>
        <v>59057</v>
      </c>
      <c r="C6" s="20">
        <f t="shared" si="2"/>
        <v>59950</v>
      </c>
      <c r="D6" s="20">
        <f t="shared" si="2"/>
        <v>61674</v>
      </c>
      <c r="E6" s="20">
        <f t="shared" si="2"/>
        <v>64594</v>
      </c>
      <c r="F6" s="20">
        <f t="shared" si="2"/>
        <v>67882</v>
      </c>
      <c r="G6" s="20">
        <f t="shared" si="2"/>
        <v>71530</v>
      </c>
      <c r="H6" s="20">
        <f t="shared" si="2"/>
        <v>77003</v>
      </c>
      <c r="I6" s="20">
        <f t="shared" si="2"/>
        <v>81782</v>
      </c>
      <c r="J6" s="20">
        <f t="shared" si="2"/>
        <v>85469</v>
      </c>
      <c r="K6" s="20">
        <f t="shared" si="2"/>
        <v>85732</v>
      </c>
      <c r="L6" s="61">
        <f>K6-J6</f>
        <v>263</v>
      </c>
      <c r="M6" s="18">
        <f>L6/J6</f>
        <v>3.0771390796663117E-3</v>
      </c>
      <c r="N6" s="61">
        <f>K6-B6</f>
        <v>26675</v>
      </c>
      <c r="O6" s="18">
        <f>N6/B6</f>
        <v>0.45168227305823189</v>
      </c>
    </row>
    <row r="7" spans="1:15" x14ac:dyDescent="0.25">
      <c r="A7" s="4" t="s">
        <v>66</v>
      </c>
      <c r="B7" s="21">
        <f t="shared" ref="B7:K7" si="3">SUM(B4:B6)</f>
        <v>283844</v>
      </c>
      <c r="C7" s="21">
        <f t="shared" si="3"/>
        <v>292307</v>
      </c>
      <c r="D7" s="21">
        <f t="shared" si="3"/>
        <v>302339</v>
      </c>
      <c r="E7" s="21">
        <f t="shared" si="3"/>
        <v>320153</v>
      </c>
      <c r="F7" s="21">
        <f t="shared" si="3"/>
        <v>342495</v>
      </c>
      <c r="G7" s="21">
        <f t="shared" si="3"/>
        <v>363732</v>
      </c>
      <c r="H7" s="21">
        <f t="shared" si="3"/>
        <v>386701</v>
      </c>
      <c r="I7" s="21">
        <f t="shared" si="3"/>
        <v>408988</v>
      </c>
      <c r="J7" s="21">
        <f t="shared" si="3"/>
        <v>429299</v>
      </c>
      <c r="K7" s="21">
        <f t="shared" si="3"/>
        <v>439382</v>
      </c>
      <c r="L7" s="61">
        <f>K7-J7</f>
        <v>10083</v>
      </c>
      <c r="M7" s="18">
        <f>L7/J7</f>
        <v>2.348712668792613E-2</v>
      </c>
      <c r="N7" s="61">
        <f>K7-B7</f>
        <v>155538</v>
      </c>
      <c r="O7" s="18">
        <f>N7/B7</f>
        <v>0.54797001169656567</v>
      </c>
    </row>
    <row r="8" spans="1:15" x14ac:dyDescent="0.25">
      <c r="A8" s="12"/>
    </row>
    <row r="9" spans="1:15" x14ac:dyDescent="0.25">
      <c r="A9" s="17"/>
      <c r="B9" s="4">
        <v>2011</v>
      </c>
      <c r="C9" s="4">
        <v>2012</v>
      </c>
      <c r="D9" s="4">
        <v>2013</v>
      </c>
      <c r="E9" s="4">
        <v>2014</v>
      </c>
      <c r="F9" s="4">
        <v>2015</v>
      </c>
      <c r="G9" s="4">
        <v>2016</v>
      </c>
      <c r="H9" s="4">
        <v>2017</v>
      </c>
      <c r="I9" s="4">
        <v>2018</v>
      </c>
      <c r="J9" s="4">
        <v>2019</v>
      </c>
      <c r="K9" s="4">
        <v>2020</v>
      </c>
      <c r="M9" s="16"/>
    </row>
    <row r="10" spans="1:15" x14ac:dyDescent="0.25">
      <c r="A10" s="17" t="s">
        <v>65</v>
      </c>
      <c r="B10" s="18">
        <f>B6/B7</f>
        <v>0.20806147038514114</v>
      </c>
      <c r="C10" s="18">
        <f>C6/C7</f>
        <v>0.20509259100876817</v>
      </c>
      <c r="D10" s="18">
        <f t="shared" ref="D10:K10" si="4">D6/D7</f>
        <v>0.20398956138639077</v>
      </c>
      <c r="E10" s="18">
        <f t="shared" si="4"/>
        <v>0.20175978360346458</v>
      </c>
      <c r="F10" s="18">
        <f t="shared" si="4"/>
        <v>0.19819851384691747</v>
      </c>
      <c r="G10" s="18">
        <f t="shared" si="4"/>
        <v>0.19665577952998362</v>
      </c>
      <c r="H10" s="18">
        <f t="shared" si="4"/>
        <v>0.19912800846131765</v>
      </c>
      <c r="I10" s="18">
        <f t="shared" si="4"/>
        <v>0.19996185707160113</v>
      </c>
      <c r="J10" s="18">
        <f t="shared" si="4"/>
        <v>0.19908967875536632</v>
      </c>
      <c r="K10" s="18">
        <f t="shared" si="4"/>
        <v>0.19511950876458298</v>
      </c>
    </row>
    <row r="11" spans="1:15" x14ac:dyDescent="0.25">
      <c r="A11" s="106" t="s">
        <v>64</v>
      </c>
      <c r="B11" s="114">
        <f>B5/B7</f>
        <v>0.44108735784444975</v>
      </c>
      <c r="C11" s="114">
        <f t="shared" ref="C11:K11" si="5">C5/C7</f>
        <v>0.44051972754672314</v>
      </c>
      <c r="D11" s="114">
        <f t="shared" si="5"/>
        <v>0.43789256430695345</v>
      </c>
      <c r="E11" s="114">
        <f t="shared" si="5"/>
        <v>0.43667871299035149</v>
      </c>
      <c r="F11" s="114">
        <f t="shared" si="5"/>
        <v>0.43634797588285962</v>
      </c>
      <c r="G11" s="114">
        <f t="shared" si="5"/>
        <v>0.43295613253714271</v>
      </c>
      <c r="H11" s="114">
        <f t="shared" si="5"/>
        <v>0.42373306508129022</v>
      </c>
      <c r="I11" s="114">
        <f t="shared" si="5"/>
        <v>0.42109303940457909</v>
      </c>
      <c r="J11" s="114">
        <f t="shared" si="5"/>
        <v>0.41575219136312919</v>
      </c>
      <c r="K11" s="114">
        <f t="shared" si="5"/>
        <v>0.41522866207536951</v>
      </c>
    </row>
    <row r="12" spans="1:15" x14ac:dyDescent="0.25">
      <c r="A12" s="17" t="s">
        <v>10</v>
      </c>
      <c r="B12" s="18">
        <f t="shared" ref="B12:K12" si="6">B4/B7</f>
        <v>0.35085117177040909</v>
      </c>
      <c r="C12" s="18">
        <f t="shared" si="6"/>
        <v>0.35438768144450866</v>
      </c>
      <c r="D12" s="18">
        <f t="shared" si="6"/>
        <v>0.35811787430665576</v>
      </c>
      <c r="E12" s="18">
        <f t="shared" si="6"/>
        <v>0.36156150340618393</v>
      </c>
      <c r="F12" s="18">
        <f t="shared" si="6"/>
        <v>0.36545351027022294</v>
      </c>
      <c r="G12" s="18">
        <f t="shared" si="6"/>
        <v>0.37038808793287364</v>
      </c>
      <c r="H12" s="18">
        <f t="shared" si="6"/>
        <v>0.37713892645739217</v>
      </c>
      <c r="I12" s="18">
        <f t="shared" si="6"/>
        <v>0.37894510352381977</v>
      </c>
      <c r="J12" s="18">
        <f t="shared" si="6"/>
        <v>0.3851581298815045</v>
      </c>
      <c r="K12" s="18">
        <f t="shared" si="6"/>
        <v>0.38965182916004754</v>
      </c>
    </row>
    <row r="35" spans="1:11" x14ac:dyDescent="0.25">
      <c r="A35" t="s">
        <v>110</v>
      </c>
      <c r="B35" t="s">
        <v>109</v>
      </c>
    </row>
    <row r="36" spans="1:11" x14ac:dyDescent="0.25">
      <c r="A36" t="s">
        <v>37</v>
      </c>
      <c r="B36" t="s">
        <v>0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127</v>
      </c>
      <c r="I36" t="s">
        <v>128</v>
      </c>
      <c r="J36" t="s">
        <v>129</v>
      </c>
      <c r="K36" t="s">
        <v>36</v>
      </c>
    </row>
    <row r="37" spans="1:11" x14ac:dyDescent="0.25">
      <c r="A37" t="s">
        <v>14</v>
      </c>
      <c r="B37" s="10">
        <v>20039</v>
      </c>
      <c r="C37" s="10">
        <v>20120</v>
      </c>
      <c r="D37" s="10">
        <v>20040</v>
      </c>
      <c r="E37" s="10">
        <v>20833</v>
      </c>
      <c r="F37" s="10">
        <v>21881</v>
      </c>
      <c r="G37" s="10">
        <v>22759</v>
      </c>
      <c r="H37" s="10">
        <v>24539</v>
      </c>
      <c r="I37" s="10">
        <v>25999</v>
      </c>
      <c r="J37" s="10">
        <v>27073</v>
      </c>
      <c r="K37" s="10">
        <v>26908</v>
      </c>
    </row>
    <row r="38" spans="1:11" x14ac:dyDescent="0.25">
      <c r="A38" t="s">
        <v>10</v>
      </c>
      <c r="B38" s="10">
        <v>99587</v>
      </c>
      <c r="C38" s="10">
        <v>103590</v>
      </c>
      <c r="D38" s="10">
        <v>108273</v>
      </c>
      <c r="E38" s="10">
        <v>115755</v>
      </c>
      <c r="F38" s="10">
        <v>125166</v>
      </c>
      <c r="G38" s="10">
        <v>134722</v>
      </c>
      <c r="H38" s="10">
        <v>145840</v>
      </c>
      <c r="I38" s="10">
        <v>154984</v>
      </c>
      <c r="J38" s="10">
        <v>165348</v>
      </c>
      <c r="K38" s="10">
        <v>171206</v>
      </c>
    </row>
    <row r="39" spans="1:11" x14ac:dyDescent="0.25">
      <c r="A39" t="s">
        <v>25</v>
      </c>
      <c r="B39" s="10">
        <v>30932</v>
      </c>
      <c r="C39" s="10">
        <v>32025</v>
      </c>
      <c r="D39" s="10">
        <v>33602</v>
      </c>
      <c r="E39" s="10">
        <v>35829</v>
      </c>
      <c r="F39" s="10">
        <v>38280</v>
      </c>
      <c r="G39" s="10">
        <v>39033</v>
      </c>
      <c r="H39" s="10">
        <v>38387</v>
      </c>
      <c r="I39" s="10">
        <v>39679</v>
      </c>
      <c r="J39" s="10">
        <v>41011</v>
      </c>
      <c r="K39" s="10">
        <v>41854</v>
      </c>
    </row>
    <row r="40" spans="1:11" x14ac:dyDescent="0.25">
      <c r="A40" t="s">
        <v>21</v>
      </c>
      <c r="B40" s="10">
        <v>28038</v>
      </c>
      <c r="C40" s="10">
        <v>28148</v>
      </c>
      <c r="D40" s="10">
        <v>28128</v>
      </c>
      <c r="E40" s="10">
        <v>29479</v>
      </c>
      <c r="F40" s="10">
        <v>30875</v>
      </c>
      <c r="G40" s="10">
        <v>32910</v>
      </c>
      <c r="H40" s="10">
        <v>36141</v>
      </c>
      <c r="I40" s="10">
        <v>38031</v>
      </c>
      <c r="J40" s="10">
        <v>39836</v>
      </c>
      <c r="K40" s="10">
        <v>41043</v>
      </c>
    </row>
    <row r="41" spans="1:11" x14ac:dyDescent="0.25">
      <c r="A41" t="s">
        <v>28</v>
      </c>
      <c r="B41" s="10">
        <v>11513</v>
      </c>
      <c r="C41" s="10">
        <v>11808</v>
      </c>
      <c r="D41" s="10">
        <v>12526</v>
      </c>
      <c r="E41" s="10">
        <v>13355</v>
      </c>
      <c r="F41" s="10">
        <v>14040</v>
      </c>
      <c r="G41" s="10">
        <v>14443</v>
      </c>
      <c r="H41" s="10">
        <v>15275</v>
      </c>
      <c r="I41" s="10">
        <v>16043</v>
      </c>
      <c r="J41" s="10">
        <v>16955</v>
      </c>
      <c r="K41" s="10">
        <v>17171</v>
      </c>
    </row>
    <row r="42" spans="1:11" x14ac:dyDescent="0.25">
      <c r="A42" t="s">
        <v>7</v>
      </c>
      <c r="B42" s="10">
        <v>21810</v>
      </c>
      <c r="C42" s="10">
        <v>22025</v>
      </c>
      <c r="D42" s="10">
        <v>22454</v>
      </c>
      <c r="E42" s="10">
        <v>23350</v>
      </c>
      <c r="F42" s="10">
        <v>24374</v>
      </c>
      <c r="G42" s="10">
        <v>25508</v>
      </c>
      <c r="H42" s="10">
        <v>26888</v>
      </c>
      <c r="I42" s="10">
        <v>28661</v>
      </c>
      <c r="J42" s="10">
        <v>29256</v>
      </c>
      <c r="K42" s="10">
        <v>29802</v>
      </c>
    </row>
    <row r="43" spans="1:11" x14ac:dyDescent="0.25">
      <c r="A43" t="s">
        <v>22</v>
      </c>
      <c r="B43" s="10">
        <v>44420</v>
      </c>
      <c r="C43" s="10">
        <v>46569</v>
      </c>
      <c r="D43" s="10">
        <v>48208</v>
      </c>
      <c r="E43" s="10">
        <v>51146</v>
      </c>
      <c r="F43" s="10">
        <v>55918</v>
      </c>
      <c r="G43" s="10">
        <v>60029</v>
      </c>
      <c r="H43" s="10">
        <v>62442</v>
      </c>
      <c r="I43" s="10">
        <v>65851</v>
      </c>
      <c r="J43" s="10">
        <v>68379</v>
      </c>
      <c r="K43" s="10">
        <v>69745</v>
      </c>
    </row>
    <row r="44" spans="1:11" x14ac:dyDescent="0.25">
      <c r="A44" t="s">
        <v>18</v>
      </c>
      <c r="B44" s="10">
        <v>27505</v>
      </c>
      <c r="C44" s="10">
        <v>28022</v>
      </c>
      <c r="D44" s="10">
        <v>29108</v>
      </c>
      <c r="E44" s="10">
        <v>30406</v>
      </c>
      <c r="F44" s="10">
        <v>31961</v>
      </c>
      <c r="G44" s="10">
        <v>34328</v>
      </c>
      <c r="H44" s="10">
        <v>37189</v>
      </c>
      <c r="I44" s="10">
        <v>39740</v>
      </c>
      <c r="J44" s="10">
        <v>41441</v>
      </c>
      <c r="K44" s="10">
        <v>41653</v>
      </c>
    </row>
    <row r="45" spans="1:11" x14ac:dyDescent="0.25">
      <c r="A45" t="s">
        <v>38</v>
      </c>
      <c r="B45" s="10">
        <v>283844</v>
      </c>
      <c r="C45" s="10">
        <v>292307</v>
      </c>
      <c r="D45" s="10">
        <v>302339</v>
      </c>
      <c r="E45" s="10">
        <v>320153</v>
      </c>
      <c r="F45" s="10">
        <v>342495</v>
      </c>
      <c r="G45" s="10">
        <v>363732</v>
      </c>
      <c r="H45" s="10">
        <v>386701</v>
      </c>
      <c r="I45" s="10">
        <v>408988</v>
      </c>
      <c r="J45" s="10">
        <v>429299</v>
      </c>
      <c r="K45" s="10">
        <v>439382</v>
      </c>
    </row>
  </sheetData>
  <pageMargins left="0.25" right="0.25" top="0.75" bottom="0.75" header="0.3" footer="0.3"/>
  <pageSetup paperSize="9" scale="6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A3457-FA71-4238-99F3-9BBC8E5FE8A7}">
  <sheetPr>
    <tabColor rgb="FF00B050"/>
  </sheetPr>
  <dimension ref="A1:O25"/>
  <sheetViews>
    <sheetView topLeftCell="A4" workbookViewId="0">
      <selection activeCell="M21" sqref="M21"/>
    </sheetView>
  </sheetViews>
  <sheetFormatPr defaultRowHeight="15" x14ac:dyDescent="0.25"/>
  <cols>
    <col min="1" max="1" width="23" customWidth="1"/>
    <col min="2" max="2" width="10.7109375" customWidth="1"/>
    <col min="3" max="3" width="10" customWidth="1"/>
    <col min="4" max="4" width="9" customWidth="1"/>
    <col min="5" max="5" width="10.42578125" customWidth="1"/>
    <col min="6" max="6" width="9" customWidth="1"/>
    <col min="7" max="7" width="11" customWidth="1"/>
    <col min="8" max="8" width="9.140625" customWidth="1"/>
    <col min="9" max="9" width="9.28515625" customWidth="1"/>
    <col min="10" max="10" width="10.7109375" customWidth="1"/>
    <col min="11" max="11" width="9.140625" customWidth="1"/>
    <col min="12" max="12" width="14.140625" customWidth="1"/>
    <col min="13" max="13" width="20.85546875" customWidth="1"/>
    <col min="14" max="14" width="13.5703125" customWidth="1"/>
    <col min="15" max="15" width="8" customWidth="1"/>
  </cols>
  <sheetData>
    <row r="1" spans="1:15" x14ac:dyDescent="0.25">
      <c r="A1" s="1" t="s">
        <v>157</v>
      </c>
    </row>
    <row r="2" spans="1:15" x14ac:dyDescent="0.25">
      <c r="A2" t="s">
        <v>110</v>
      </c>
      <c r="B2" t="s">
        <v>109</v>
      </c>
    </row>
    <row r="3" spans="1:15" s="1" customFormat="1" x14ac:dyDescent="0.25">
      <c r="A3" t="s">
        <v>37</v>
      </c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 t="s">
        <v>111</v>
      </c>
      <c r="M3" s="1" t="s">
        <v>132</v>
      </c>
    </row>
    <row r="4" spans="1:15" x14ac:dyDescent="0.25">
      <c r="A4" t="s">
        <v>14</v>
      </c>
      <c r="B4" s="86">
        <v>12164</v>
      </c>
      <c r="C4" s="86">
        <v>11943</v>
      </c>
      <c r="D4" s="86">
        <v>12059</v>
      </c>
      <c r="E4" s="86">
        <v>12573</v>
      </c>
      <c r="F4" s="86">
        <v>13418</v>
      </c>
      <c r="G4" s="86">
        <v>14141</v>
      </c>
      <c r="H4" s="86">
        <v>15284</v>
      </c>
      <c r="I4" s="86">
        <v>16269</v>
      </c>
      <c r="J4" s="86">
        <v>16628</v>
      </c>
      <c r="K4" s="86">
        <v>16459</v>
      </c>
      <c r="L4" s="10">
        <f t="shared" ref="L4:L12" si="0">K4-J4</f>
        <v>-169</v>
      </c>
      <c r="M4" s="19">
        <f t="shared" ref="M4:M12" si="1">L4/J4</f>
        <v>-1.0163579504450324E-2</v>
      </c>
    </row>
    <row r="5" spans="1:15" x14ac:dyDescent="0.25">
      <c r="A5" t="s">
        <v>10</v>
      </c>
      <c r="B5" s="86">
        <v>40981</v>
      </c>
      <c r="C5" s="86">
        <v>41178</v>
      </c>
      <c r="D5" s="86">
        <v>42817</v>
      </c>
      <c r="E5" s="86">
        <v>45954</v>
      </c>
      <c r="F5" s="86">
        <v>50109</v>
      </c>
      <c r="G5" s="86">
        <v>53354</v>
      </c>
      <c r="H5" s="86">
        <v>56343</v>
      </c>
      <c r="I5" s="86">
        <v>59354</v>
      </c>
      <c r="J5" s="86">
        <v>61805</v>
      </c>
      <c r="K5" s="86">
        <v>62509</v>
      </c>
      <c r="L5" s="10">
        <f t="shared" si="0"/>
        <v>704</v>
      </c>
      <c r="M5" s="19">
        <f t="shared" si="1"/>
        <v>1.139066418574549E-2</v>
      </c>
    </row>
    <row r="6" spans="1:15" x14ac:dyDescent="0.25">
      <c r="A6" t="s">
        <v>25</v>
      </c>
      <c r="B6" s="86">
        <v>16089</v>
      </c>
      <c r="C6" s="86">
        <v>16874</v>
      </c>
      <c r="D6" s="86">
        <v>17817</v>
      </c>
      <c r="E6" s="86">
        <v>19234</v>
      </c>
      <c r="F6" s="86">
        <v>20941</v>
      </c>
      <c r="G6" s="86">
        <v>21644</v>
      </c>
      <c r="H6" s="86">
        <v>22449</v>
      </c>
      <c r="I6" s="86">
        <v>22891</v>
      </c>
      <c r="J6" s="86">
        <v>23781</v>
      </c>
      <c r="K6" s="86">
        <v>23605</v>
      </c>
      <c r="L6" s="115">
        <f t="shared" si="0"/>
        <v>-176</v>
      </c>
      <c r="M6" s="116">
        <f t="shared" si="1"/>
        <v>-7.4008662377528277E-3</v>
      </c>
    </row>
    <row r="7" spans="1:15" x14ac:dyDescent="0.25">
      <c r="A7" t="s">
        <v>21</v>
      </c>
      <c r="B7" s="86">
        <v>11750</v>
      </c>
      <c r="C7" s="86">
        <v>11967</v>
      </c>
      <c r="D7" s="86">
        <v>12076</v>
      </c>
      <c r="E7" s="86">
        <v>12522</v>
      </c>
      <c r="F7" s="86">
        <v>13141</v>
      </c>
      <c r="G7" s="86">
        <v>13937</v>
      </c>
      <c r="H7" s="86">
        <v>16029</v>
      </c>
      <c r="I7" s="86">
        <v>17122</v>
      </c>
      <c r="J7" s="86">
        <v>17765</v>
      </c>
      <c r="K7" s="86">
        <v>18247</v>
      </c>
      <c r="L7" s="10">
        <f t="shared" si="0"/>
        <v>482</v>
      </c>
      <c r="M7" s="19">
        <f t="shared" si="1"/>
        <v>2.7132001125809175E-2</v>
      </c>
    </row>
    <row r="8" spans="1:15" x14ac:dyDescent="0.25">
      <c r="A8" t="s">
        <v>28</v>
      </c>
      <c r="B8" s="86">
        <v>7197</v>
      </c>
      <c r="C8" s="86">
        <v>7288</v>
      </c>
      <c r="D8" s="86">
        <v>7879</v>
      </c>
      <c r="E8" s="86">
        <v>8664</v>
      </c>
      <c r="F8" s="86">
        <v>9199</v>
      </c>
      <c r="G8" s="86">
        <v>9448</v>
      </c>
      <c r="H8" s="86">
        <v>10075</v>
      </c>
      <c r="I8" s="86">
        <v>10257</v>
      </c>
      <c r="J8" s="86">
        <v>10702</v>
      </c>
      <c r="K8" s="86">
        <v>10675</v>
      </c>
      <c r="L8" s="10">
        <f t="shared" si="0"/>
        <v>-27</v>
      </c>
      <c r="M8" s="19">
        <f t="shared" si="1"/>
        <v>-2.5228929172117359E-3</v>
      </c>
    </row>
    <row r="9" spans="1:15" x14ac:dyDescent="0.25">
      <c r="A9" t="s">
        <v>7</v>
      </c>
      <c r="B9" s="86">
        <v>13862</v>
      </c>
      <c r="C9" s="86">
        <v>13584</v>
      </c>
      <c r="D9" s="86">
        <v>13656</v>
      </c>
      <c r="E9" s="86">
        <v>14102</v>
      </c>
      <c r="F9" s="86">
        <v>14647</v>
      </c>
      <c r="G9" s="86">
        <v>14745</v>
      </c>
      <c r="H9" s="86">
        <v>15396</v>
      </c>
      <c r="I9" s="86">
        <v>16557</v>
      </c>
      <c r="J9" s="86">
        <v>16980</v>
      </c>
      <c r="K9" s="86">
        <v>17159</v>
      </c>
      <c r="L9" s="10">
        <f t="shared" si="0"/>
        <v>179</v>
      </c>
      <c r="M9" s="19">
        <f t="shared" si="1"/>
        <v>1.0541813898704358E-2</v>
      </c>
    </row>
    <row r="10" spans="1:15" x14ac:dyDescent="0.25">
      <c r="A10" t="s">
        <v>22</v>
      </c>
      <c r="B10" s="86">
        <v>20002</v>
      </c>
      <c r="C10" s="86">
        <v>20682</v>
      </c>
      <c r="D10" s="86">
        <v>21118</v>
      </c>
      <c r="E10" s="86">
        <v>22547</v>
      </c>
      <c r="F10" s="86">
        <v>23992</v>
      </c>
      <c r="G10" s="86">
        <v>24935</v>
      </c>
      <c r="H10" s="86">
        <v>25805</v>
      </c>
      <c r="I10" s="86">
        <v>26326</v>
      </c>
      <c r="J10" s="86">
        <v>26881</v>
      </c>
      <c r="K10" s="86">
        <v>27074</v>
      </c>
      <c r="L10" s="10">
        <f t="shared" si="0"/>
        <v>193</v>
      </c>
      <c r="M10" s="19">
        <f t="shared" si="1"/>
        <v>7.1797924184368138E-3</v>
      </c>
    </row>
    <row r="11" spans="1:15" s="1" customFormat="1" x14ac:dyDescent="0.25">
      <c r="A11" t="s">
        <v>18</v>
      </c>
      <c r="B11" s="86">
        <v>12102</v>
      </c>
      <c r="C11" s="86">
        <v>11889</v>
      </c>
      <c r="D11" s="86">
        <v>12381</v>
      </c>
      <c r="E11" s="86">
        <v>12969</v>
      </c>
      <c r="F11" s="86">
        <v>13570</v>
      </c>
      <c r="G11" s="86">
        <v>14397</v>
      </c>
      <c r="H11" s="86">
        <v>15557</v>
      </c>
      <c r="I11" s="86">
        <v>16370</v>
      </c>
      <c r="J11" s="86">
        <v>17012</v>
      </c>
      <c r="K11" s="86">
        <v>16459</v>
      </c>
      <c r="L11" s="115">
        <f t="shared" si="0"/>
        <v>-553</v>
      </c>
      <c r="M11" s="116">
        <f t="shared" si="1"/>
        <v>-3.250646602398307E-2</v>
      </c>
    </row>
    <row r="12" spans="1:15" s="1" customFormat="1" x14ac:dyDescent="0.25">
      <c r="A12" s="1" t="s">
        <v>38</v>
      </c>
      <c r="B12" s="168">
        <f>SUM(B4:B11)</f>
        <v>134147</v>
      </c>
      <c r="C12" s="168">
        <f t="shared" ref="C12:K12" si="2">SUM(C4:C11)</f>
        <v>135405</v>
      </c>
      <c r="D12" s="168">
        <f t="shared" si="2"/>
        <v>139803</v>
      </c>
      <c r="E12" s="168">
        <f t="shared" si="2"/>
        <v>148565</v>
      </c>
      <c r="F12" s="168">
        <f t="shared" si="2"/>
        <v>159017</v>
      </c>
      <c r="G12" s="168">
        <f t="shared" si="2"/>
        <v>166601</v>
      </c>
      <c r="H12" s="168">
        <f t="shared" si="2"/>
        <v>176938</v>
      </c>
      <c r="I12" s="168">
        <f t="shared" si="2"/>
        <v>185146</v>
      </c>
      <c r="J12" s="168">
        <f t="shared" si="2"/>
        <v>191554</v>
      </c>
      <c r="K12" s="168">
        <f t="shared" si="2"/>
        <v>192187</v>
      </c>
      <c r="L12" s="10">
        <f t="shared" si="0"/>
        <v>633</v>
      </c>
      <c r="M12" s="19">
        <f t="shared" si="1"/>
        <v>3.3045511970514843E-3</v>
      </c>
    </row>
    <row r="14" spans="1:15" x14ac:dyDescent="0.25">
      <c r="B14" s="1">
        <v>2011</v>
      </c>
      <c r="C14" s="1">
        <v>2012</v>
      </c>
      <c r="D14" s="1">
        <v>2013</v>
      </c>
      <c r="E14" s="1">
        <v>2014</v>
      </c>
      <c r="F14" s="1">
        <v>2015</v>
      </c>
      <c r="G14" s="1">
        <v>2016</v>
      </c>
      <c r="H14" s="1">
        <v>2017</v>
      </c>
      <c r="I14" s="1">
        <v>2018</v>
      </c>
      <c r="J14" s="1">
        <v>2019</v>
      </c>
      <c r="K14" s="1">
        <v>2020</v>
      </c>
      <c r="L14" s="1" t="s">
        <v>111</v>
      </c>
      <c r="M14" s="1" t="s">
        <v>132</v>
      </c>
      <c r="N14" s="1" t="s">
        <v>148</v>
      </c>
      <c r="O14" s="1" t="s">
        <v>154</v>
      </c>
    </row>
    <row r="15" spans="1:15" x14ac:dyDescent="0.25">
      <c r="A15" t="s">
        <v>10</v>
      </c>
      <c r="B15" s="10">
        <f>B5</f>
        <v>40981</v>
      </c>
      <c r="C15" s="10">
        <f t="shared" ref="C15:K15" si="3">C5</f>
        <v>41178</v>
      </c>
      <c r="D15" s="10">
        <f t="shared" si="3"/>
        <v>42817</v>
      </c>
      <c r="E15" s="10">
        <f t="shared" si="3"/>
        <v>45954</v>
      </c>
      <c r="F15" s="10">
        <f t="shared" si="3"/>
        <v>50109</v>
      </c>
      <c r="G15" s="10">
        <f t="shared" si="3"/>
        <v>53354</v>
      </c>
      <c r="H15" s="10">
        <f t="shared" si="3"/>
        <v>56343</v>
      </c>
      <c r="I15" s="10">
        <f t="shared" si="3"/>
        <v>59354</v>
      </c>
      <c r="J15" s="10">
        <f t="shared" si="3"/>
        <v>61805</v>
      </c>
      <c r="K15" s="10">
        <f t="shared" si="3"/>
        <v>62509</v>
      </c>
      <c r="L15" s="10">
        <f>K15-J15</f>
        <v>704</v>
      </c>
      <c r="M15" s="19">
        <f>L15/J15</f>
        <v>1.139066418574549E-2</v>
      </c>
      <c r="N15" s="16">
        <f>K15-B15</f>
        <v>21528</v>
      </c>
      <c r="O15" s="181">
        <f>N15/B15</f>
        <v>0.52531661013640463</v>
      </c>
    </row>
    <row r="16" spans="1:15" x14ac:dyDescent="0.25">
      <c r="A16" s="17" t="s">
        <v>79</v>
      </c>
      <c r="B16" s="10">
        <f>B6+B7+B9+B10</f>
        <v>61703</v>
      </c>
      <c r="C16" s="10">
        <f t="shared" ref="C16:K16" si="4">C6+C7+C9+C10</f>
        <v>63107</v>
      </c>
      <c r="D16" s="10">
        <f t="shared" si="4"/>
        <v>64667</v>
      </c>
      <c r="E16" s="10">
        <f t="shared" si="4"/>
        <v>68405</v>
      </c>
      <c r="F16" s="10">
        <f t="shared" si="4"/>
        <v>72721</v>
      </c>
      <c r="G16" s="10">
        <f t="shared" si="4"/>
        <v>75261</v>
      </c>
      <c r="H16" s="10">
        <f t="shared" si="4"/>
        <v>79679</v>
      </c>
      <c r="I16" s="10">
        <f t="shared" si="4"/>
        <v>82896</v>
      </c>
      <c r="J16" s="10">
        <f>J6+J7+J9+J10</f>
        <v>85407</v>
      </c>
      <c r="K16" s="10">
        <f t="shared" si="4"/>
        <v>86085</v>
      </c>
      <c r="L16" s="10">
        <f>K16-J16</f>
        <v>678</v>
      </c>
      <c r="M16" s="19">
        <f>L16/J16</f>
        <v>7.9384593768660645E-3</v>
      </c>
      <c r="N16" s="16">
        <f>K16-B16</f>
        <v>24382</v>
      </c>
      <c r="O16" s="181">
        <f>N16/B16</f>
        <v>0.39515096510704506</v>
      </c>
    </row>
    <row r="17" spans="1:15" s="91" customFormat="1" x14ac:dyDescent="0.25">
      <c r="A17" s="91" t="s">
        <v>67</v>
      </c>
      <c r="B17" s="115">
        <f>B4+B8+B11</f>
        <v>31463</v>
      </c>
      <c r="C17" s="115">
        <f t="shared" ref="C17:K17" si="5">C4+C8+C11</f>
        <v>31120</v>
      </c>
      <c r="D17" s="115">
        <f t="shared" si="5"/>
        <v>32319</v>
      </c>
      <c r="E17" s="115">
        <f t="shared" si="5"/>
        <v>34206</v>
      </c>
      <c r="F17" s="115">
        <f t="shared" si="5"/>
        <v>36187</v>
      </c>
      <c r="G17" s="115">
        <f t="shared" si="5"/>
        <v>37986</v>
      </c>
      <c r="H17" s="115">
        <f t="shared" si="5"/>
        <v>40916</v>
      </c>
      <c r="I17" s="115">
        <f t="shared" si="5"/>
        <v>42896</v>
      </c>
      <c r="J17" s="115">
        <f t="shared" si="5"/>
        <v>44342</v>
      </c>
      <c r="K17" s="115">
        <f t="shared" si="5"/>
        <v>43593</v>
      </c>
      <c r="L17" s="115">
        <f>K17-J17</f>
        <v>-749</v>
      </c>
      <c r="M17" s="116">
        <f>L17/J17</f>
        <v>-1.6891434757115152E-2</v>
      </c>
      <c r="N17" s="117">
        <f>K17-B17</f>
        <v>12130</v>
      </c>
      <c r="O17" s="182">
        <f>N17/B17</f>
        <v>0.3855322124400089</v>
      </c>
    </row>
    <row r="18" spans="1:15" s="1" customFormat="1" x14ac:dyDescent="0.25">
      <c r="A18" s="1" t="s">
        <v>66</v>
      </c>
      <c r="B18" s="31">
        <f>SUM(B15:B17)</f>
        <v>134147</v>
      </c>
      <c r="C18" s="31">
        <f t="shared" ref="C18:K18" si="6">SUM(C15:C17)</f>
        <v>135405</v>
      </c>
      <c r="D18" s="31">
        <f t="shared" si="6"/>
        <v>139803</v>
      </c>
      <c r="E18" s="31">
        <f t="shared" si="6"/>
        <v>148565</v>
      </c>
      <c r="F18" s="31">
        <f t="shared" si="6"/>
        <v>159017</v>
      </c>
      <c r="G18" s="31">
        <f t="shared" si="6"/>
        <v>166601</v>
      </c>
      <c r="H18" s="31">
        <f t="shared" si="6"/>
        <v>176938</v>
      </c>
      <c r="I18" s="31">
        <f t="shared" si="6"/>
        <v>185146</v>
      </c>
      <c r="J18" s="31">
        <f t="shared" si="6"/>
        <v>191554</v>
      </c>
      <c r="K18" s="31">
        <f t="shared" si="6"/>
        <v>192187</v>
      </c>
      <c r="L18" s="10">
        <f>K18-J18</f>
        <v>633</v>
      </c>
      <c r="M18" s="19">
        <f>L18/J18</f>
        <v>3.3045511970514843E-3</v>
      </c>
      <c r="N18" s="16">
        <f>K18-B18</f>
        <v>58040</v>
      </c>
      <c r="O18" s="9">
        <f>N18/B18</f>
        <v>0.43265969421604655</v>
      </c>
    </row>
    <row r="19" spans="1:15" s="1" customFormat="1" x14ac:dyDescent="0.25">
      <c r="O19" s="25"/>
    </row>
    <row r="20" spans="1:15" x14ac:dyDescent="0.25">
      <c r="B20" s="1">
        <v>2011</v>
      </c>
      <c r="C20" s="1">
        <v>2012</v>
      </c>
      <c r="D20" s="1">
        <v>2013</v>
      </c>
      <c r="E20" s="1">
        <v>2014</v>
      </c>
      <c r="F20" s="1">
        <v>2015</v>
      </c>
      <c r="G20" s="1">
        <v>2016</v>
      </c>
      <c r="H20" s="1">
        <v>2017</v>
      </c>
      <c r="I20" s="1">
        <v>2018</v>
      </c>
      <c r="J20" s="1">
        <v>2019</v>
      </c>
      <c r="K20" s="1">
        <v>2020</v>
      </c>
    </row>
    <row r="21" spans="1:15" s="91" customFormat="1" x14ac:dyDescent="0.25">
      <c r="A21" s="91" t="s">
        <v>10</v>
      </c>
      <c r="B21" s="118">
        <f>B15/B18</f>
        <v>0.30549322757870095</v>
      </c>
      <c r="C21" s="118">
        <f t="shared" ref="C21:K21" si="7">C15/C18</f>
        <v>0.30410989254458848</v>
      </c>
      <c r="D21" s="118">
        <f t="shared" si="7"/>
        <v>0.30626667525017348</v>
      </c>
      <c r="E21" s="118">
        <f t="shared" si="7"/>
        <v>0.30931915323259179</v>
      </c>
      <c r="F21" s="118">
        <f t="shared" si="7"/>
        <v>0.31511725161460724</v>
      </c>
      <c r="G21" s="118">
        <f t="shared" si="7"/>
        <v>0.3202501785703567</v>
      </c>
      <c r="H21" s="118">
        <f t="shared" si="7"/>
        <v>0.31843357560275348</v>
      </c>
      <c r="I21" s="118">
        <f t="shared" si="7"/>
        <v>0.32057943460836313</v>
      </c>
      <c r="J21" s="118">
        <f t="shared" si="7"/>
        <v>0.32265053196487675</v>
      </c>
      <c r="K21" s="118">
        <f t="shared" si="7"/>
        <v>0.32525092748208778</v>
      </c>
      <c r="M21" s="222"/>
    </row>
    <row r="22" spans="1:15" x14ac:dyDescent="0.25">
      <c r="A22" t="s">
        <v>64</v>
      </c>
      <c r="B22" s="9">
        <f>B16/B18</f>
        <v>0.45996556016906825</v>
      </c>
      <c r="C22" s="9">
        <f t="shared" ref="C22:K22" si="8">C16/C18</f>
        <v>0.46606107603116576</v>
      </c>
      <c r="D22" s="9">
        <f t="shared" si="8"/>
        <v>0.46255802808237306</v>
      </c>
      <c r="E22" s="9">
        <f t="shared" si="8"/>
        <v>0.46043819203715547</v>
      </c>
      <c r="F22" s="9">
        <f t="shared" si="8"/>
        <v>0.45731588446518295</v>
      </c>
      <c r="G22" s="9">
        <f t="shared" si="8"/>
        <v>0.45174398713092961</v>
      </c>
      <c r="H22" s="9">
        <f t="shared" si="8"/>
        <v>0.45032158157094576</v>
      </c>
      <c r="I22" s="9">
        <f t="shared" si="8"/>
        <v>0.44773314033249434</v>
      </c>
      <c r="J22" s="9">
        <f t="shared" si="8"/>
        <v>0.44586382952065734</v>
      </c>
      <c r="K22" s="9">
        <f t="shared" si="8"/>
        <v>0.44792311654794548</v>
      </c>
    </row>
    <row r="23" spans="1:15" x14ac:dyDescent="0.25">
      <c r="A23" t="s">
        <v>68</v>
      </c>
      <c r="B23" s="9">
        <f>B17/B18</f>
        <v>0.23454121225223076</v>
      </c>
      <c r="C23" s="9">
        <f t="shared" ref="C23:K23" si="9">C17/C18</f>
        <v>0.22982903142424579</v>
      </c>
      <c r="D23" s="9">
        <f t="shared" si="9"/>
        <v>0.23117529666745348</v>
      </c>
      <c r="E23" s="9">
        <f t="shared" si="9"/>
        <v>0.23024265473025274</v>
      </c>
      <c r="F23" s="9">
        <f t="shared" si="9"/>
        <v>0.22756686392020978</v>
      </c>
      <c r="G23" s="9">
        <f t="shared" si="9"/>
        <v>0.22800583429871368</v>
      </c>
      <c r="H23" s="9">
        <f t="shared" si="9"/>
        <v>0.23124484282630073</v>
      </c>
      <c r="I23" s="9">
        <f t="shared" si="9"/>
        <v>0.23168742505914253</v>
      </c>
      <c r="J23" s="9">
        <f t="shared" si="9"/>
        <v>0.23148563851446591</v>
      </c>
      <c r="K23" s="9">
        <f t="shared" si="9"/>
        <v>0.22682595596996674</v>
      </c>
    </row>
    <row r="24" spans="1:15" x14ac:dyDescent="0.25">
      <c r="K24" s="23"/>
    </row>
    <row r="25" spans="1:15" x14ac:dyDescent="0.25">
      <c r="A25" s="1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E976-6E11-4EBB-B631-A074EEF95E84}">
  <sheetPr>
    <tabColor rgb="FF00B050"/>
  </sheetPr>
  <dimension ref="A1:O51"/>
  <sheetViews>
    <sheetView workbookViewId="0">
      <selection activeCell="M26" sqref="M26"/>
    </sheetView>
  </sheetViews>
  <sheetFormatPr defaultRowHeight="15" x14ac:dyDescent="0.25"/>
  <cols>
    <col min="1" max="1" width="14.140625" customWidth="1"/>
    <col min="2" max="2" width="9.28515625" customWidth="1"/>
    <col min="3" max="3" width="9" customWidth="1"/>
    <col min="4" max="4" width="8.7109375" customWidth="1"/>
    <col min="5" max="5" width="9.140625" customWidth="1"/>
    <col min="6" max="6" width="10.42578125" customWidth="1"/>
    <col min="7" max="7" width="10.7109375" customWidth="1"/>
    <col min="8" max="8" width="8.7109375" customWidth="1"/>
    <col min="9" max="9" width="8.85546875" customWidth="1"/>
    <col min="10" max="10" width="10.42578125" customWidth="1"/>
    <col min="11" max="11" width="8.85546875" customWidth="1"/>
    <col min="12" max="12" width="15.85546875" customWidth="1"/>
    <col min="13" max="13" width="18" customWidth="1"/>
    <col min="15" max="15" width="17.85546875" customWidth="1"/>
  </cols>
  <sheetData>
    <row r="1" spans="1:15" x14ac:dyDescent="0.25">
      <c r="A1" s="1" t="s">
        <v>158</v>
      </c>
    </row>
    <row r="3" spans="1:15" s="1" customFormat="1" x14ac:dyDescent="0.25">
      <c r="A3" t="s">
        <v>37</v>
      </c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 t="s">
        <v>111</v>
      </c>
      <c r="M3" s="1" t="s">
        <v>132</v>
      </c>
    </row>
    <row r="4" spans="1:15" x14ac:dyDescent="0.25">
      <c r="A4" t="s">
        <v>14</v>
      </c>
      <c r="B4" s="86">
        <v>7875</v>
      </c>
      <c r="C4" s="86">
        <v>8177</v>
      </c>
      <c r="D4" s="86">
        <v>7981</v>
      </c>
      <c r="E4" s="86">
        <v>8260</v>
      </c>
      <c r="F4" s="86">
        <v>8463</v>
      </c>
      <c r="G4" s="86">
        <v>8618</v>
      </c>
      <c r="H4" s="86">
        <v>9255</v>
      </c>
      <c r="I4" s="86">
        <v>9730</v>
      </c>
      <c r="J4" s="86">
        <v>10445</v>
      </c>
      <c r="K4" s="86">
        <v>10449</v>
      </c>
      <c r="L4" s="16">
        <f>K4-J4</f>
        <v>4</v>
      </c>
      <c r="M4" s="9">
        <f>L4/J4</f>
        <v>3.8295835327908088E-4</v>
      </c>
    </row>
    <row r="5" spans="1:15" x14ac:dyDescent="0.25">
      <c r="A5" t="s">
        <v>10</v>
      </c>
      <c r="B5" s="86">
        <v>58606</v>
      </c>
      <c r="C5" s="86">
        <v>62412</v>
      </c>
      <c r="D5" s="86">
        <v>65456</v>
      </c>
      <c r="E5" s="86">
        <v>69801</v>
      </c>
      <c r="F5" s="86">
        <v>75057</v>
      </c>
      <c r="G5" s="86">
        <v>81368</v>
      </c>
      <c r="H5" s="86">
        <v>89497</v>
      </c>
      <c r="I5" s="86">
        <v>95630</v>
      </c>
      <c r="J5" s="86">
        <v>103543</v>
      </c>
      <c r="K5" s="86">
        <v>108697</v>
      </c>
      <c r="L5" s="16">
        <f t="shared" ref="L5:L12" si="0">K5-J5</f>
        <v>5154</v>
      </c>
      <c r="M5" s="9">
        <f t="shared" ref="M5:M12" si="1">L5/J5</f>
        <v>4.9776421390147089E-2</v>
      </c>
    </row>
    <row r="6" spans="1:15" x14ac:dyDescent="0.25">
      <c r="A6" t="s">
        <v>25</v>
      </c>
      <c r="B6" s="86">
        <v>14843</v>
      </c>
      <c r="C6" s="86">
        <v>15151</v>
      </c>
      <c r="D6" s="86">
        <v>15785</v>
      </c>
      <c r="E6" s="86">
        <v>16595</v>
      </c>
      <c r="F6" s="86">
        <v>17339</v>
      </c>
      <c r="G6" s="86">
        <v>17389</v>
      </c>
      <c r="H6" s="86">
        <v>15938</v>
      </c>
      <c r="I6" s="86">
        <v>16788</v>
      </c>
      <c r="J6" s="86">
        <v>17230</v>
      </c>
      <c r="K6" s="86">
        <v>18249</v>
      </c>
      <c r="L6" s="16">
        <f t="shared" si="0"/>
        <v>1019</v>
      </c>
      <c r="M6" s="9">
        <f t="shared" si="1"/>
        <v>5.9141033081834007E-2</v>
      </c>
    </row>
    <row r="7" spans="1:15" x14ac:dyDescent="0.25">
      <c r="A7" t="s">
        <v>21</v>
      </c>
      <c r="B7" s="86">
        <v>16288</v>
      </c>
      <c r="C7" s="86">
        <v>16181</v>
      </c>
      <c r="D7" s="86">
        <v>16052</v>
      </c>
      <c r="E7" s="86">
        <v>16957</v>
      </c>
      <c r="F7" s="86">
        <v>17734</v>
      </c>
      <c r="G7" s="86">
        <v>18973</v>
      </c>
      <c r="H7" s="86">
        <v>20112</v>
      </c>
      <c r="I7" s="86">
        <v>20909</v>
      </c>
      <c r="J7" s="86">
        <v>22071</v>
      </c>
      <c r="K7" s="86">
        <v>22796</v>
      </c>
      <c r="L7" s="16">
        <f t="shared" si="0"/>
        <v>725</v>
      </c>
      <c r="M7" s="9">
        <f t="shared" si="1"/>
        <v>3.2848534275746452E-2</v>
      </c>
    </row>
    <row r="8" spans="1:15" x14ac:dyDescent="0.25">
      <c r="A8" t="s">
        <v>28</v>
      </c>
      <c r="B8" s="86">
        <v>4316</v>
      </c>
      <c r="C8" s="86">
        <v>4520</v>
      </c>
      <c r="D8" s="86">
        <v>4647</v>
      </c>
      <c r="E8" s="86">
        <v>4691</v>
      </c>
      <c r="F8" s="86">
        <v>4841</v>
      </c>
      <c r="G8" s="86">
        <v>4995</v>
      </c>
      <c r="H8" s="86">
        <v>5200</v>
      </c>
      <c r="I8" s="86">
        <v>5786</v>
      </c>
      <c r="J8" s="86">
        <v>6253</v>
      </c>
      <c r="K8" s="86">
        <v>6496</v>
      </c>
      <c r="L8" s="16">
        <f t="shared" si="0"/>
        <v>243</v>
      </c>
      <c r="M8" s="9">
        <f t="shared" si="1"/>
        <v>3.8861346553654245E-2</v>
      </c>
    </row>
    <row r="9" spans="1:15" x14ac:dyDescent="0.25">
      <c r="A9" t="s">
        <v>7</v>
      </c>
      <c r="B9" s="86">
        <v>7948</v>
      </c>
      <c r="C9" s="86">
        <v>8441</v>
      </c>
      <c r="D9" s="86">
        <v>8798</v>
      </c>
      <c r="E9" s="86">
        <v>9248</v>
      </c>
      <c r="F9" s="86">
        <v>9727</v>
      </c>
      <c r="G9" s="86">
        <v>10763</v>
      </c>
      <c r="H9" s="86">
        <v>11492</v>
      </c>
      <c r="I9" s="86">
        <v>12104</v>
      </c>
      <c r="J9" s="86">
        <v>12276</v>
      </c>
      <c r="K9" s="86">
        <v>12643</v>
      </c>
      <c r="L9" s="16">
        <f t="shared" si="0"/>
        <v>367</v>
      </c>
      <c r="M9" s="9">
        <f t="shared" si="1"/>
        <v>2.9895731508634733E-2</v>
      </c>
    </row>
    <row r="10" spans="1:15" x14ac:dyDescent="0.25">
      <c r="A10" t="s">
        <v>22</v>
      </c>
      <c r="B10" s="86">
        <v>24418</v>
      </c>
      <c r="C10" s="86">
        <v>25887</v>
      </c>
      <c r="D10" s="86">
        <v>27090</v>
      </c>
      <c r="E10" s="86">
        <v>28599</v>
      </c>
      <c r="F10" s="86">
        <v>31926</v>
      </c>
      <c r="G10" s="86">
        <v>35094</v>
      </c>
      <c r="H10" s="86">
        <v>36637</v>
      </c>
      <c r="I10" s="86">
        <v>39525</v>
      </c>
      <c r="J10" s="86">
        <v>41498</v>
      </c>
      <c r="K10" s="86">
        <v>42671</v>
      </c>
      <c r="L10" s="16">
        <f t="shared" si="0"/>
        <v>1173</v>
      </c>
      <c r="M10" s="9">
        <f t="shared" si="1"/>
        <v>2.8266422478191722E-2</v>
      </c>
    </row>
    <row r="11" spans="1:15" x14ac:dyDescent="0.25">
      <c r="A11" t="s">
        <v>18</v>
      </c>
      <c r="B11" s="86">
        <v>15403</v>
      </c>
      <c r="C11" s="86">
        <v>16133</v>
      </c>
      <c r="D11" s="86">
        <v>16727</v>
      </c>
      <c r="E11" s="86">
        <v>17437</v>
      </c>
      <c r="F11" s="86">
        <v>18391</v>
      </c>
      <c r="G11" s="86">
        <v>19931</v>
      </c>
      <c r="H11" s="86">
        <v>21632</v>
      </c>
      <c r="I11" s="86">
        <v>23370</v>
      </c>
      <c r="J11" s="86">
        <v>24429</v>
      </c>
      <c r="K11" s="86">
        <v>25194</v>
      </c>
      <c r="L11" s="16">
        <f>K11-J11</f>
        <v>765</v>
      </c>
      <c r="M11" s="9">
        <f t="shared" si="1"/>
        <v>3.1315240083507306E-2</v>
      </c>
    </row>
    <row r="12" spans="1:15" s="1" customFormat="1" x14ac:dyDescent="0.25">
      <c r="A12" t="s">
        <v>38</v>
      </c>
      <c r="B12" s="168">
        <f>SUM(B4:B11)</f>
        <v>149697</v>
      </c>
      <c r="C12" s="168">
        <f t="shared" ref="C12:K12" si="2">SUM(C4:C11)</f>
        <v>156902</v>
      </c>
      <c r="D12" s="168">
        <f t="shared" si="2"/>
        <v>162536</v>
      </c>
      <c r="E12" s="168">
        <f t="shared" si="2"/>
        <v>171588</v>
      </c>
      <c r="F12" s="168">
        <f t="shared" si="2"/>
        <v>183478</v>
      </c>
      <c r="G12" s="168">
        <f t="shared" si="2"/>
        <v>197131</v>
      </c>
      <c r="H12" s="168">
        <f t="shared" si="2"/>
        <v>209763</v>
      </c>
      <c r="I12" s="168">
        <f t="shared" si="2"/>
        <v>223842</v>
      </c>
      <c r="J12" s="168">
        <f t="shared" si="2"/>
        <v>237745</v>
      </c>
      <c r="K12" s="168">
        <f t="shared" si="2"/>
        <v>247195</v>
      </c>
      <c r="L12" s="16">
        <f t="shared" si="0"/>
        <v>9450</v>
      </c>
      <c r="M12" s="9">
        <f t="shared" si="1"/>
        <v>3.9748469999369075E-2</v>
      </c>
    </row>
    <row r="14" spans="1:15" x14ac:dyDescent="0.25">
      <c r="B14" s="1">
        <v>2011</v>
      </c>
      <c r="C14" s="1">
        <v>2012</v>
      </c>
      <c r="D14" s="1">
        <v>2013</v>
      </c>
      <c r="E14" s="1">
        <v>2014</v>
      </c>
      <c r="F14" s="1">
        <v>2015</v>
      </c>
      <c r="G14" s="1">
        <v>2016</v>
      </c>
      <c r="H14" s="1">
        <v>2017</v>
      </c>
      <c r="I14" s="1">
        <v>2018</v>
      </c>
      <c r="J14" s="1">
        <v>2019</v>
      </c>
      <c r="K14" s="1">
        <v>2020</v>
      </c>
      <c r="L14" s="1" t="s">
        <v>111</v>
      </c>
      <c r="M14" s="1" t="s">
        <v>132</v>
      </c>
      <c r="N14" s="1" t="s">
        <v>148</v>
      </c>
      <c r="O14" s="1" t="s">
        <v>154</v>
      </c>
    </row>
    <row r="15" spans="1:15" x14ac:dyDescent="0.25">
      <c r="A15" s="2" t="s">
        <v>69</v>
      </c>
      <c r="B15" s="16">
        <f>B4+B8+B11</f>
        <v>27594</v>
      </c>
      <c r="C15" s="16">
        <f t="shared" ref="C15:K15" si="3">C4+C8+C11</f>
        <v>28830</v>
      </c>
      <c r="D15" s="16">
        <f t="shared" si="3"/>
        <v>29355</v>
      </c>
      <c r="E15" s="16">
        <f t="shared" si="3"/>
        <v>30388</v>
      </c>
      <c r="F15" s="16">
        <f t="shared" si="3"/>
        <v>31695</v>
      </c>
      <c r="G15" s="16">
        <f t="shared" si="3"/>
        <v>33544</v>
      </c>
      <c r="H15" s="16">
        <f t="shared" si="3"/>
        <v>36087</v>
      </c>
      <c r="I15" s="16">
        <f t="shared" si="3"/>
        <v>38886</v>
      </c>
      <c r="J15" s="16">
        <f t="shared" si="3"/>
        <v>41127</v>
      </c>
      <c r="K15" s="16">
        <f t="shared" si="3"/>
        <v>42139</v>
      </c>
      <c r="L15" s="16">
        <f>K15-J15</f>
        <v>1012</v>
      </c>
      <c r="M15" s="9">
        <f>L15/J15</f>
        <v>2.4606706056848299E-2</v>
      </c>
      <c r="N15" s="16">
        <f>K15-B15</f>
        <v>14545</v>
      </c>
      <c r="O15" s="9">
        <f>N15/B15</f>
        <v>0.52710734217583533</v>
      </c>
    </row>
    <row r="16" spans="1:15" x14ac:dyDescent="0.25">
      <c r="A16" s="2" t="s">
        <v>64</v>
      </c>
      <c r="B16" s="16">
        <f>B6+B7+B9+B10</f>
        <v>63497</v>
      </c>
      <c r="C16" s="16">
        <f t="shared" ref="C16:K16" si="4">C6+C7+C9+C10</f>
        <v>65660</v>
      </c>
      <c r="D16" s="16">
        <f t="shared" si="4"/>
        <v>67725</v>
      </c>
      <c r="E16" s="16">
        <f t="shared" si="4"/>
        <v>71399</v>
      </c>
      <c r="F16" s="16">
        <f t="shared" si="4"/>
        <v>76726</v>
      </c>
      <c r="G16" s="16">
        <f t="shared" si="4"/>
        <v>82219</v>
      </c>
      <c r="H16" s="16">
        <f t="shared" si="4"/>
        <v>84179</v>
      </c>
      <c r="I16" s="16">
        <f t="shared" si="4"/>
        <v>89326</v>
      </c>
      <c r="J16" s="16">
        <f t="shared" si="4"/>
        <v>93075</v>
      </c>
      <c r="K16" s="16">
        <f t="shared" si="4"/>
        <v>96359</v>
      </c>
      <c r="L16" s="16">
        <f>K16-J16</f>
        <v>3284</v>
      </c>
      <c r="M16" s="9">
        <f>L16/J16</f>
        <v>3.5283373623421974E-2</v>
      </c>
      <c r="N16" s="16">
        <f>K16-B16</f>
        <v>32862</v>
      </c>
      <c r="O16" s="9">
        <f>N16/B16</f>
        <v>0.51753626155566401</v>
      </c>
    </row>
    <row r="17" spans="1:15" x14ac:dyDescent="0.25">
      <c r="A17" s="2" t="s">
        <v>10</v>
      </c>
      <c r="B17" s="10">
        <f>B5</f>
        <v>58606</v>
      </c>
      <c r="C17" s="10">
        <f t="shared" ref="C17:K17" si="5">C5</f>
        <v>62412</v>
      </c>
      <c r="D17" s="10">
        <f t="shared" si="5"/>
        <v>65456</v>
      </c>
      <c r="E17" s="10">
        <f t="shared" si="5"/>
        <v>69801</v>
      </c>
      <c r="F17" s="10">
        <f t="shared" si="5"/>
        <v>75057</v>
      </c>
      <c r="G17" s="10">
        <f t="shared" si="5"/>
        <v>81368</v>
      </c>
      <c r="H17" s="10">
        <f t="shared" si="5"/>
        <v>89497</v>
      </c>
      <c r="I17" s="10">
        <f t="shared" si="5"/>
        <v>95630</v>
      </c>
      <c r="J17" s="10">
        <f t="shared" si="5"/>
        <v>103543</v>
      </c>
      <c r="K17" s="10">
        <f t="shared" si="5"/>
        <v>108697</v>
      </c>
      <c r="L17" s="10">
        <f>K17-J17</f>
        <v>5154</v>
      </c>
      <c r="M17" s="9">
        <f>L17/J17</f>
        <v>4.9776421390147089E-2</v>
      </c>
      <c r="N17" s="16">
        <f>K17-B17</f>
        <v>50091</v>
      </c>
      <c r="O17" s="9">
        <f>N17/B17</f>
        <v>0.85470770910828242</v>
      </c>
    </row>
    <row r="18" spans="1:15" x14ac:dyDescent="0.25">
      <c r="A18" s="2" t="s">
        <v>66</v>
      </c>
      <c r="B18" s="206">
        <f>SUM(B15:B17)</f>
        <v>149697</v>
      </c>
      <c r="C18" s="206">
        <f t="shared" ref="C18:K18" si="6">SUM(C15:C17)</f>
        <v>156902</v>
      </c>
      <c r="D18" s="206">
        <f t="shared" si="6"/>
        <v>162536</v>
      </c>
      <c r="E18" s="206">
        <f t="shared" si="6"/>
        <v>171588</v>
      </c>
      <c r="F18" s="206">
        <f t="shared" si="6"/>
        <v>183478</v>
      </c>
      <c r="G18" s="206">
        <f t="shared" si="6"/>
        <v>197131</v>
      </c>
      <c r="H18" s="206">
        <f t="shared" si="6"/>
        <v>209763</v>
      </c>
      <c r="I18" s="206">
        <f t="shared" si="6"/>
        <v>223842</v>
      </c>
      <c r="J18" s="206">
        <f t="shared" si="6"/>
        <v>237745</v>
      </c>
      <c r="K18" s="206">
        <f t="shared" si="6"/>
        <v>247195</v>
      </c>
      <c r="L18" s="16">
        <f>K18-J18</f>
        <v>9450</v>
      </c>
      <c r="M18" s="9">
        <f>L18/J18</f>
        <v>3.9748469999369075E-2</v>
      </c>
      <c r="N18" s="16">
        <f>K18-B18</f>
        <v>97498</v>
      </c>
      <c r="O18" s="9">
        <f>N18/B18</f>
        <v>0.65130229730722722</v>
      </c>
    </row>
    <row r="20" spans="1:15" x14ac:dyDescent="0.25">
      <c r="B20" s="1">
        <v>2011</v>
      </c>
      <c r="C20" s="1">
        <v>2012</v>
      </c>
      <c r="D20" s="1">
        <v>2013</v>
      </c>
      <c r="E20" s="1">
        <v>2014</v>
      </c>
      <c r="F20" s="1">
        <v>2015</v>
      </c>
      <c r="G20" s="1">
        <v>2016</v>
      </c>
      <c r="H20" s="1">
        <v>2017</v>
      </c>
      <c r="I20" s="1">
        <v>2018</v>
      </c>
      <c r="J20" s="1">
        <v>2019</v>
      </c>
      <c r="K20" s="1">
        <v>2020</v>
      </c>
    </row>
    <row r="21" spans="1:15" x14ac:dyDescent="0.25">
      <c r="A21" s="2" t="s">
        <v>69</v>
      </c>
      <c r="B21" s="9">
        <f t="shared" ref="B21:K21" si="7">B15/B18</f>
        <v>0.18433235134972645</v>
      </c>
      <c r="C21" s="9">
        <f t="shared" si="7"/>
        <v>0.18374526774674638</v>
      </c>
      <c r="D21" s="9">
        <f t="shared" si="7"/>
        <v>0.18060614263916916</v>
      </c>
      <c r="E21" s="9">
        <f t="shared" si="7"/>
        <v>0.1770986316059398</v>
      </c>
      <c r="F21" s="9">
        <f t="shared" si="7"/>
        <v>0.17274550627323168</v>
      </c>
      <c r="G21" s="9">
        <f t="shared" si="7"/>
        <v>0.17016095895622707</v>
      </c>
      <c r="H21" s="9">
        <f t="shared" si="7"/>
        <v>0.17203701320061213</v>
      </c>
      <c r="I21" s="9">
        <f t="shared" si="7"/>
        <v>0.17372074945720642</v>
      </c>
      <c r="J21" s="9">
        <f t="shared" si="7"/>
        <v>0.1729878651496351</v>
      </c>
      <c r="K21" s="9">
        <f t="shared" si="7"/>
        <v>0.1704686583466494</v>
      </c>
    </row>
    <row r="22" spans="1:15" x14ac:dyDescent="0.25">
      <c r="A22" s="2" t="s">
        <v>64</v>
      </c>
      <c r="B22" s="9">
        <f>B16/B18</f>
        <v>0.42417015705057548</v>
      </c>
      <c r="C22" s="9">
        <f t="shared" ref="C22:K22" si="8">C16/C18</f>
        <v>0.41847777593657187</v>
      </c>
      <c r="D22" s="9">
        <f t="shared" si="8"/>
        <v>0.41667692080523699</v>
      </c>
      <c r="E22" s="9">
        <f t="shared" si="8"/>
        <v>0.41610718698277271</v>
      </c>
      <c r="F22" s="9">
        <f t="shared" si="8"/>
        <v>0.41817547607887595</v>
      </c>
      <c r="G22" s="9">
        <f t="shared" si="8"/>
        <v>0.41707798367582977</v>
      </c>
      <c r="H22" s="9">
        <f t="shared" si="8"/>
        <v>0.40130528262849025</v>
      </c>
      <c r="I22" s="9">
        <f t="shared" si="8"/>
        <v>0.39905826431143399</v>
      </c>
      <c r="J22" s="9">
        <f t="shared" si="8"/>
        <v>0.39149088308902397</v>
      </c>
      <c r="K22" s="9">
        <f t="shared" si="8"/>
        <v>0.38980966443496023</v>
      </c>
      <c r="M22" s="23"/>
    </row>
    <row r="23" spans="1:15" x14ac:dyDescent="0.25">
      <c r="A23" s="2" t="s">
        <v>10</v>
      </c>
      <c r="B23" s="9">
        <f t="shared" ref="B23:K23" si="9">B17/B18</f>
        <v>0.39149749159969804</v>
      </c>
      <c r="C23" s="9">
        <f t="shared" si="9"/>
        <v>0.39777695631668175</v>
      </c>
      <c r="D23" s="9">
        <f t="shared" si="9"/>
        <v>0.40271693655559382</v>
      </c>
      <c r="E23" s="9">
        <f t="shared" si="9"/>
        <v>0.40679418141128748</v>
      </c>
      <c r="F23" s="9">
        <f t="shared" si="9"/>
        <v>0.4090790176478924</v>
      </c>
      <c r="G23" s="9">
        <f t="shared" si="9"/>
        <v>0.41276105736794316</v>
      </c>
      <c r="H23" s="9">
        <f t="shared" si="9"/>
        <v>0.42665770417089766</v>
      </c>
      <c r="I23" s="9">
        <f t="shared" si="9"/>
        <v>0.42722098623135962</v>
      </c>
      <c r="J23" s="9">
        <f t="shared" si="9"/>
        <v>0.43552125176134093</v>
      </c>
      <c r="K23" s="9">
        <f t="shared" si="9"/>
        <v>0.43972167721839034</v>
      </c>
    </row>
    <row r="24" spans="1:15" x14ac:dyDescent="0.25">
      <c r="K24" s="23">
        <f>SUM(K21:K23)</f>
        <v>1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5" x14ac:dyDescent="0.25">
      <c r="A26" s="2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5" x14ac:dyDescent="0.2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5" x14ac:dyDescent="0.25">
      <c r="A28" s="2"/>
      <c r="B28" s="9"/>
      <c r="C28" s="9"/>
      <c r="D28" s="9"/>
      <c r="E28" s="9"/>
      <c r="F28" s="9"/>
      <c r="G28" s="9"/>
      <c r="H28" s="9"/>
      <c r="I28" s="9"/>
      <c r="J28" s="9"/>
      <c r="K28" s="9"/>
    </row>
    <row r="46" spans="1:1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42"/>
      <c r="B47" s="143">
        <f>B20</f>
        <v>2011</v>
      </c>
      <c r="C47" s="143">
        <f t="shared" ref="C47:K47" si="10">C20</f>
        <v>2012</v>
      </c>
      <c r="D47" s="143">
        <f t="shared" si="10"/>
        <v>2013</v>
      </c>
      <c r="E47" s="143">
        <f t="shared" si="10"/>
        <v>2014</v>
      </c>
      <c r="F47" s="143">
        <f t="shared" si="10"/>
        <v>2015</v>
      </c>
      <c r="G47" s="143">
        <f t="shared" si="10"/>
        <v>2016</v>
      </c>
      <c r="H47" s="143">
        <f t="shared" si="10"/>
        <v>2017</v>
      </c>
      <c r="I47" s="143">
        <f t="shared" si="10"/>
        <v>2018</v>
      </c>
      <c r="J47" s="143">
        <f t="shared" si="10"/>
        <v>2019</v>
      </c>
      <c r="K47" s="143">
        <f t="shared" si="10"/>
        <v>2020</v>
      </c>
    </row>
    <row r="48" spans="1:11" x14ac:dyDescent="0.25">
      <c r="A48" s="152" t="s">
        <v>69</v>
      </c>
      <c r="B48" s="144">
        <f>B15</f>
        <v>27594</v>
      </c>
      <c r="C48" s="144">
        <f t="shared" ref="C48:K48" si="11">C15</f>
        <v>28830</v>
      </c>
      <c r="D48" s="144">
        <f t="shared" si="11"/>
        <v>29355</v>
      </c>
      <c r="E48" s="144">
        <f t="shared" si="11"/>
        <v>30388</v>
      </c>
      <c r="F48" s="144">
        <f t="shared" si="11"/>
        <v>31695</v>
      </c>
      <c r="G48" s="144">
        <f t="shared" si="11"/>
        <v>33544</v>
      </c>
      <c r="H48" s="144">
        <f t="shared" si="11"/>
        <v>36087</v>
      </c>
      <c r="I48" s="144">
        <f t="shared" si="11"/>
        <v>38886</v>
      </c>
      <c r="J48" s="144">
        <f t="shared" si="11"/>
        <v>41127</v>
      </c>
      <c r="K48" s="144">
        <f t="shared" si="11"/>
        <v>42139</v>
      </c>
    </row>
    <row r="49" spans="1:11" x14ac:dyDescent="0.25">
      <c r="A49" s="153" t="s">
        <v>64</v>
      </c>
      <c r="B49" s="154">
        <f t="shared" ref="B49:K50" si="12">B16</f>
        <v>63497</v>
      </c>
      <c r="C49" s="154">
        <f t="shared" si="12"/>
        <v>65660</v>
      </c>
      <c r="D49" s="154">
        <f t="shared" si="12"/>
        <v>67725</v>
      </c>
      <c r="E49" s="154">
        <f t="shared" si="12"/>
        <v>71399</v>
      </c>
      <c r="F49" s="154">
        <f t="shared" si="12"/>
        <v>76726</v>
      </c>
      <c r="G49" s="154">
        <f t="shared" si="12"/>
        <v>82219</v>
      </c>
      <c r="H49" s="154">
        <f t="shared" si="12"/>
        <v>84179</v>
      </c>
      <c r="I49" s="154">
        <f t="shared" si="12"/>
        <v>89326</v>
      </c>
      <c r="J49" s="154">
        <f t="shared" si="12"/>
        <v>93075</v>
      </c>
      <c r="K49" s="154">
        <f t="shared" si="12"/>
        <v>96359</v>
      </c>
    </row>
    <row r="50" spans="1:11" x14ac:dyDescent="0.25">
      <c r="A50" s="152" t="s">
        <v>10</v>
      </c>
      <c r="B50" s="144">
        <f t="shared" si="12"/>
        <v>58606</v>
      </c>
      <c r="C50" s="144">
        <f t="shared" si="12"/>
        <v>62412</v>
      </c>
      <c r="D50" s="144">
        <f t="shared" si="12"/>
        <v>65456</v>
      </c>
      <c r="E50" s="144">
        <f t="shared" si="12"/>
        <v>69801</v>
      </c>
      <c r="F50" s="144">
        <f t="shared" si="12"/>
        <v>75057</v>
      </c>
      <c r="G50" s="144">
        <f t="shared" si="12"/>
        <v>81368</v>
      </c>
      <c r="H50" s="144">
        <f t="shared" si="12"/>
        <v>89497</v>
      </c>
      <c r="I50" s="144">
        <f t="shared" si="12"/>
        <v>95630</v>
      </c>
      <c r="J50" s="144">
        <f t="shared" si="12"/>
        <v>103543</v>
      </c>
      <c r="K50" s="144">
        <f t="shared" si="12"/>
        <v>108697</v>
      </c>
    </row>
    <row r="51" spans="1:11" x14ac:dyDescent="0.25">
      <c r="A51" s="145" t="s">
        <v>66</v>
      </c>
      <c r="B51" s="155">
        <f>B12</f>
        <v>149697</v>
      </c>
      <c r="C51" s="155">
        <f t="shared" ref="C51:K51" si="13">C12</f>
        <v>156902</v>
      </c>
      <c r="D51" s="155">
        <f t="shared" si="13"/>
        <v>162536</v>
      </c>
      <c r="E51" s="155">
        <f t="shared" si="13"/>
        <v>171588</v>
      </c>
      <c r="F51" s="155">
        <f t="shared" si="13"/>
        <v>183478</v>
      </c>
      <c r="G51" s="155">
        <f t="shared" si="13"/>
        <v>197131</v>
      </c>
      <c r="H51" s="155">
        <f t="shared" si="13"/>
        <v>209763</v>
      </c>
      <c r="I51" s="155">
        <f t="shared" si="13"/>
        <v>223842</v>
      </c>
      <c r="J51" s="155">
        <f t="shared" si="13"/>
        <v>237745</v>
      </c>
      <c r="K51" s="155">
        <f t="shared" si="13"/>
        <v>247195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026C7-BDDF-4D39-AA70-9E16426879B5}">
  <sheetPr>
    <tabColor rgb="FF00B050"/>
  </sheetPr>
  <dimension ref="A1:P78"/>
  <sheetViews>
    <sheetView topLeftCell="A49" workbookViewId="0">
      <selection activeCell="K78" sqref="B78:K78"/>
    </sheetView>
  </sheetViews>
  <sheetFormatPr defaultRowHeight="15" x14ac:dyDescent="0.25"/>
  <cols>
    <col min="1" max="1" width="42.140625" customWidth="1"/>
    <col min="2" max="2" width="17.140625" customWidth="1"/>
    <col min="3" max="3" width="9.5703125" customWidth="1"/>
    <col min="4" max="5" width="10" customWidth="1"/>
    <col min="6" max="6" width="9" customWidth="1"/>
    <col min="7" max="7" width="9.85546875" customWidth="1"/>
    <col min="8" max="9" width="9.5703125" customWidth="1"/>
    <col min="10" max="10" width="10.28515625" customWidth="1"/>
    <col min="11" max="11" width="10" customWidth="1"/>
    <col min="12" max="12" width="14.7109375" customWidth="1"/>
    <col min="13" max="13" width="17.5703125" customWidth="1"/>
    <col min="14" max="14" width="15" customWidth="1"/>
    <col min="15" max="15" width="9.140625" customWidth="1"/>
    <col min="16" max="16" width="18.85546875" customWidth="1"/>
    <col min="18" max="18" width="20.42578125" customWidth="1"/>
  </cols>
  <sheetData>
    <row r="1" spans="1:16" x14ac:dyDescent="0.25">
      <c r="A1" s="1" t="s">
        <v>160</v>
      </c>
      <c r="B1" s="1"/>
    </row>
    <row r="3" spans="1:16" s="42" customFormat="1" x14ac:dyDescent="0.25">
      <c r="A3" s="71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4" t="s">
        <v>111</v>
      </c>
      <c r="M3" s="4" t="s">
        <v>132</v>
      </c>
      <c r="N3" s="4" t="s">
        <v>148</v>
      </c>
      <c r="O3" s="4" t="s">
        <v>154</v>
      </c>
      <c r="P3" s="72" t="s">
        <v>159</v>
      </c>
    </row>
    <row r="4" spans="1:16" s="42" customFormat="1" x14ac:dyDescent="0.25">
      <c r="A4" s="70" t="s">
        <v>48</v>
      </c>
      <c r="B4" s="64">
        <f>B26+B34+B37+B49+B42</f>
        <v>13317</v>
      </c>
      <c r="C4" s="64">
        <f t="shared" ref="C4:K4" si="0">C26+C34+C37+C49+C42</f>
        <v>13693</v>
      </c>
      <c r="D4" s="64">
        <f t="shared" si="0"/>
        <v>14296</v>
      </c>
      <c r="E4" s="64">
        <f t="shared" si="0"/>
        <v>14573</v>
      </c>
      <c r="F4" s="64">
        <f t="shared" si="0"/>
        <v>17037</v>
      </c>
      <c r="G4" s="64">
        <f t="shared" si="0"/>
        <v>18423</v>
      </c>
      <c r="H4" s="64">
        <f t="shared" si="0"/>
        <v>19970</v>
      </c>
      <c r="I4" s="64">
        <f t="shared" si="0"/>
        <v>22283</v>
      </c>
      <c r="J4" s="64">
        <f t="shared" si="0"/>
        <v>22309</v>
      </c>
      <c r="K4" s="64">
        <f t="shared" si="0"/>
        <v>23367</v>
      </c>
      <c r="L4" s="75">
        <f>K4-J4</f>
        <v>1058</v>
      </c>
      <c r="M4" s="76">
        <f t="shared" ref="M4:M10" si="1">L4/J4</f>
        <v>4.7424806132054326E-2</v>
      </c>
      <c r="N4" s="75">
        <f t="shared" ref="N4:N10" si="2">K4-B4</f>
        <v>10050</v>
      </c>
      <c r="O4" s="76">
        <f t="shared" ref="O4:O10" si="3">N4/B4</f>
        <v>0.7546744762333859</v>
      </c>
      <c r="P4" s="76">
        <f t="shared" ref="P4:P10" si="4">L4/$L$10</f>
        <v>0.10492908856491123</v>
      </c>
    </row>
    <row r="5" spans="1:16" s="42" customFormat="1" x14ac:dyDescent="0.25">
      <c r="A5" s="70" t="s">
        <v>49</v>
      </c>
      <c r="B5" s="64">
        <f>B27+B29+B33+B35+B36+B39+B40+B41+B43+B44+B48+B50+B51+B52+B53</f>
        <v>160247</v>
      </c>
      <c r="C5" s="64">
        <f t="shared" ref="C5:K5" si="5">C27+C29+C33+C35+C36+C39+C40+C41+C43+C44+C48+C50+C51+C52+C53</f>
        <v>162740</v>
      </c>
      <c r="D5" s="64">
        <f t="shared" si="5"/>
        <v>165288</v>
      </c>
      <c r="E5" s="64">
        <f t="shared" si="5"/>
        <v>171762</v>
      </c>
      <c r="F5" s="64">
        <f t="shared" si="5"/>
        <v>180877</v>
      </c>
      <c r="G5" s="64">
        <f t="shared" si="5"/>
        <v>187637</v>
      </c>
      <c r="H5" s="64">
        <f t="shared" si="5"/>
        <v>195152</v>
      </c>
      <c r="I5" s="64">
        <f t="shared" si="5"/>
        <v>204011</v>
      </c>
      <c r="J5" s="64">
        <f t="shared" si="5"/>
        <v>210767</v>
      </c>
      <c r="K5" s="64">
        <f t="shared" si="5"/>
        <v>213755</v>
      </c>
      <c r="L5" s="75">
        <f t="shared" ref="L5:L10" si="6">K5-J5</f>
        <v>2988</v>
      </c>
      <c r="M5" s="76">
        <f t="shared" si="1"/>
        <v>1.4176792382109154E-2</v>
      </c>
      <c r="N5" s="75">
        <f t="shared" si="2"/>
        <v>53508</v>
      </c>
      <c r="O5" s="76">
        <f t="shared" si="3"/>
        <v>0.33390952716743527</v>
      </c>
      <c r="P5" s="76">
        <f t="shared" si="4"/>
        <v>0.29634037488842607</v>
      </c>
    </row>
    <row r="6" spans="1:16" s="74" customFormat="1" x14ac:dyDescent="0.25">
      <c r="A6" s="71" t="s">
        <v>50</v>
      </c>
      <c r="B6" s="73">
        <f>B4+B5</f>
        <v>173564</v>
      </c>
      <c r="C6" s="73">
        <f t="shared" ref="C6:K6" si="7">C4+C5</f>
        <v>176433</v>
      </c>
      <c r="D6" s="73">
        <f t="shared" si="7"/>
        <v>179584</v>
      </c>
      <c r="E6" s="73">
        <f t="shared" si="7"/>
        <v>186335</v>
      </c>
      <c r="F6" s="73">
        <f t="shared" si="7"/>
        <v>197914</v>
      </c>
      <c r="G6" s="73">
        <f t="shared" si="7"/>
        <v>206060</v>
      </c>
      <c r="H6" s="73">
        <f t="shared" si="7"/>
        <v>215122</v>
      </c>
      <c r="I6" s="73">
        <f t="shared" si="7"/>
        <v>226294</v>
      </c>
      <c r="J6" s="73">
        <f t="shared" si="7"/>
        <v>233076</v>
      </c>
      <c r="K6" s="73">
        <f t="shared" si="7"/>
        <v>237122</v>
      </c>
      <c r="L6" s="75">
        <f t="shared" si="6"/>
        <v>4046</v>
      </c>
      <c r="M6" s="47">
        <f t="shared" si="1"/>
        <v>1.7359144656678507E-2</v>
      </c>
      <c r="N6" s="46">
        <f t="shared" si="2"/>
        <v>63558</v>
      </c>
      <c r="O6" s="47">
        <f t="shared" si="3"/>
        <v>0.3661934502546611</v>
      </c>
      <c r="P6" s="47">
        <f t="shared" si="4"/>
        <v>0.40126946345333731</v>
      </c>
    </row>
    <row r="7" spans="1:16" s="42" customFormat="1" x14ac:dyDescent="0.25">
      <c r="A7" s="70" t="s">
        <v>51</v>
      </c>
      <c r="B7" s="79">
        <f>B28+B38+B47</f>
        <v>45768</v>
      </c>
      <c r="C7" s="79">
        <f t="shared" ref="C7:K7" si="8">C28+C38+C47</f>
        <v>47079</v>
      </c>
      <c r="D7" s="79">
        <f t="shared" si="8"/>
        <v>49907</v>
      </c>
      <c r="E7" s="79">
        <f t="shared" si="8"/>
        <v>55653</v>
      </c>
      <c r="F7" s="79">
        <f t="shared" si="8"/>
        <v>60321</v>
      </c>
      <c r="G7" s="79">
        <f t="shared" si="8"/>
        <v>65091</v>
      </c>
      <c r="H7" s="79">
        <f t="shared" si="8"/>
        <v>71056</v>
      </c>
      <c r="I7" s="79">
        <f t="shared" si="8"/>
        <v>74474</v>
      </c>
      <c r="J7" s="79">
        <f t="shared" si="8"/>
        <v>79999</v>
      </c>
      <c r="K7" s="79">
        <f t="shared" si="8"/>
        <v>80921</v>
      </c>
      <c r="L7" s="75">
        <f t="shared" si="6"/>
        <v>922</v>
      </c>
      <c r="M7" s="76">
        <f t="shared" si="1"/>
        <v>1.1525144064300804E-2</v>
      </c>
      <c r="N7" s="75">
        <f t="shared" si="2"/>
        <v>35153</v>
      </c>
      <c r="O7" s="76">
        <f t="shared" si="3"/>
        <v>0.76806939346268133</v>
      </c>
      <c r="P7" s="76">
        <f t="shared" si="4"/>
        <v>9.1441039373202415E-2</v>
      </c>
    </row>
    <row r="8" spans="1:16" s="42" customFormat="1" x14ac:dyDescent="0.25">
      <c r="A8" s="70" t="s">
        <v>52</v>
      </c>
      <c r="B8" s="64">
        <f>B31+B32+B30+B45+B46</f>
        <v>64512</v>
      </c>
      <c r="C8" s="64">
        <f t="shared" ref="C8:K8" si="9">C31+C32+C30+C45+C46</f>
        <v>68795</v>
      </c>
      <c r="D8" s="64">
        <f t="shared" si="9"/>
        <v>72848</v>
      </c>
      <c r="E8" s="64">
        <f t="shared" si="9"/>
        <v>78165</v>
      </c>
      <c r="F8" s="64">
        <f t="shared" si="9"/>
        <v>84260</v>
      </c>
      <c r="G8" s="64">
        <f t="shared" si="9"/>
        <v>92581</v>
      </c>
      <c r="H8" s="64">
        <f t="shared" si="9"/>
        <v>100523</v>
      </c>
      <c r="I8" s="64">
        <f t="shared" si="9"/>
        <v>108220</v>
      </c>
      <c r="J8" s="64">
        <f t="shared" si="9"/>
        <v>116224</v>
      </c>
      <c r="K8" s="64">
        <f t="shared" si="9"/>
        <v>121339</v>
      </c>
      <c r="L8" s="75">
        <f t="shared" si="6"/>
        <v>5115</v>
      </c>
      <c r="M8" s="76">
        <f t="shared" si="1"/>
        <v>4.4009843061674006E-2</v>
      </c>
      <c r="N8" s="75">
        <f t="shared" si="2"/>
        <v>56827</v>
      </c>
      <c r="O8" s="76">
        <f t="shared" si="3"/>
        <v>0.88087487599206349</v>
      </c>
      <c r="P8" s="76">
        <f t="shared" si="4"/>
        <v>0.50728949717346028</v>
      </c>
    </row>
    <row r="9" spans="1:16" s="74" customFormat="1" x14ac:dyDescent="0.25">
      <c r="A9" s="71" t="s">
        <v>53</v>
      </c>
      <c r="B9" s="73">
        <f>B7+B8</f>
        <v>110280</v>
      </c>
      <c r="C9" s="73">
        <f t="shared" ref="C9:K9" si="10">C7+C8</f>
        <v>115874</v>
      </c>
      <c r="D9" s="73">
        <f t="shared" si="10"/>
        <v>122755</v>
      </c>
      <c r="E9" s="73">
        <f t="shared" si="10"/>
        <v>133818</v>
      </c>
      <c r="F9" s="73">
        <f t="shared" si="10"/>
        <v>144581</v>
      </c>
      <c r="G9" s="73">
        <f t="shared" si="10"/>
        <v>157672</v>
      </c>
      <c r="H9" s="73">
        <f t="shared" si="10"/>
        <v>171579</v>
      </c>
      <c r="I9" s="73">
        <f t="shared" si="10"/>
        <v>182694</v>
      </c>
      <c r="J9" s="73">
        <f t="shared" si="10"/>
        <v>196223</v>
      </c>
      <c r="K9" s="73">
        <f t="shared" si="10"/>
        <v>202260</v>
      </c>
      <c r="L9" s="75">
        <f t="shared" si="6"/>
        <v>6037</v>
      </c>
      <c r="M9" s="47">
        <f t="shared" si="1"/>
        <v>3.0766016216243763E-2</v>
      </c>
      <c r="N9" s="46">
        <f t="shared" si="2"/>
        <v>91980</v>
      </c>
      <c r="O9" s="47">
        <f t="shared" si="3"/>
        <v>0.83405875952121866</v>
      </c>
      <c r="P9" s="47">
        <f t="shared" si="4"/>
        <v>0.59873053654666275</v>
      </c>
    </row>
    <row r="10" spans="1:16" s="42" customFormat="1" x14ac:dyDescent="0.25">
      <c r="A10" s="71" t="s">
        <v>54</v>
      </c>
      <c r="B10" s="73">
        <f>B6+B9</f>
        <v>283844</v>
      </c>
      <c r="C10" s="73">
        <f t="shared" ref="C10:K10" si="11">C6+C9</f>
        <v>292307</v>
      </c>
      <c r="D10" s="73">
        <f t="shared" si="11"/>
        <v>302339</v>
      </c>
      <c r="E10" s="73">
        <f t="shared" si="11"/>
        <v>320153</v>
      </c>
      <c r="F10" s="73">
        <f t="shared" si="11"/>
        <v>342495</v>
      </c>
      <c r="G10" s="73">
        <f t="shared" si="11"/>
        <v>363732</v>
      </c>
      <c r="H10" s="73">
        <f t="shared" si="11"/>
        <v>386701</v>
      </c>
      <c r="I10" s="73">
        <f t="shared" si="11"/>
        <v>408988</v>
      </c>
      <c r="J10" s="73">
        <f t="shared" si="11"/>
        <v>429299</v>
      </c>
      <c r="K10" s="73">
        <f t="shared" si="11"/>
        <v>439382</v>
      </c>
      <c r="L10" s="75">
        <f t="shared" si="6"/>
        <v>10083</v>
      </c>
      <c r="M10" s="47">
        <f t="shared" si="1"/>
        <v>2.348712668792613E-2</v>
      </c>
      <c r="N10" s="46">
        <f t="shared" si="2"/>
        <v>155538</v>
      </c>
      <c r="O10" s="47">
        <f t="shared" si="3"/>
        <v>0.54797001169656567</v>
      </c>
      <c r="P10" s="47">
        <f t="shared" si="4"/>
        <v>1</v>
      </c>
    </row>
    <row r="11" spans="1:16" ht="15.75" thickBot="1" x14ac:dyDescent="0.3"/>
    <row r="12" spans="1:16" ht="15.75" thickBot="1" x14ac:dyDescent="0.3">
      <c r="A12" s="156"/>
      <c r="B12" s="157">
        <v>2011</v>
      </c>
      <c r="C12" s="157">
        <v>2012</v>
      </c>
      <c r="D12" s="157">
        <v>2013</v>
      </c>
      <c r="E12" s="157">
        <v>2014</v>
      </c>
      <c r="F12" s="157">
        <v>2015</v>
      </c>
      <c r="G12" s="157">
        <v>2016</v>
      </c>
      <c r="H12" s="157">
        <v>2017</v>
      </c>
      <c r="I12" s="157">
        <v>2018</v>
      </c>
      <c r="J12" s="157">
        <v>2019</v>
      </c>
      <c r="K12" s="157">
        <v>2020</v>
      </c>
    </row>
    <row r="13" spans="1:16" ht="35.25" customHeight="1" thickBot="1" x14ac:dyDescent="0.3">
      <c r="A13" s="158" t="s">
        <v>48</v>
      </c>
      <c r="B13" s="162">
        <f t="shared" ref="B13:K19" si="12">B4</f>
        <v>13317</v>
      </c>
      <c r="C13" s="162">
        <f t="shared" si="12"/>
        <v>13693</v>
      </c>
      <c r="D13" s="162">
        <f t="shared" si="12"/>
        <v>14296</v>
      </c>
      <c r="E13" s="162">
        <f t="shared" si="12"/>
        <v>14573</v>
      </c>
      <c r="F13" s="162">
        <f t="shared" si="12"/>
        <v>17037</v>
      </c>
      <c r="G13" s="162">
        <f t="shared" si="12"/>
        <v>18423</v>
      </c>
      <c r="H13" s="162">
        <f t="shared" si="12"/>
        <v>19970</v>
      </c>
      <c r="I13" s="162">
        <f t="shared" si="12"/>
        <v>22283</v>
      </c>
      <c r="J13" s="162">
        <f t="shared" si="12"/>
        <v>22309</v>
      </c>
      <c r="K13" s="162">
        <f t="shared" si="12"/>
        <v>23367</v>
      </c>
    </row>
    <row r="14" spans="1:16" ht="15.75" thickBot="1" x14ac:dyDescent="0.3">
      <c r="A14" s="163" t="s">
        <v>49</v>
      </c>
      <c r="B14" s="164">
        <f t="shared" si="12"/>
        <v>160247</v>
      </c>
      <c r="C14" s="164">
        <f t="shared" si="12"/>
        <v>162740</v>
      </c>
      <c r="D14" s="164">
        <f t="shared" si="12"/>
        <v>165288</v>
      </c>
      <c r="E14" s="164">
        <f t="shared" si="12"/>
        <v>171762</v>
      </c>
      <c r="F14" s="164">
        <f t="shared" si="12"/>
        <v>180877</v>
      </c>
      <c r="G14" s="164">
        <f t="shared" si="12"/>
        <v>187637</v>
      </c>
      <c r="H14" s="164">
        <f t="shared" si="12"/>
        <v>195152</v>
      </c>
      <c r="I14" s="164">
        <f t="shared" si="12"/>
        <v>204011</v>
      </c>
      <c r="J14" s="164">
        <f t="shared" si="12"/>
        <v>210767</v>
      </c>
      <c r="K14" s="164">
        <f t="shared" si="12"/>
        <v>213755</v>
      </c>
    </row>
    <row r="15" spans="1:16" ht="36.75" customHeight="1" thickBot="1" x14ac:dyDescent="0.3">
      <c r="A15" s="158" t="s">
        <v>50</v>
      </c>
      <c r="B15" s="162">
        <f t="shared" si="12"/>
        <v>173564</v>
      </c>
      <c r="C15" s="162">
        <f t="shared" si="12"/>
        <v>176433</v>
      </c>
      <c r="D15" s="162">
        <f t="shared" si="12"/>
        <v>179584</v>
      </c>
      <c r="E15" s="162">
        <f t="shared" si="12"/>
        <v>186335</v>
      </c>
      <c r="F15" s="162">
        <f t="shared" si="12"/>
        <v>197914</v>
      </c>
      <c r="G15" s="162">
        <f t="shared" si="12"/>
        <v>206060</v>
      </c>
      <c r="H15" s="162">
        <f t="shared" si="12"/>
        <v>215122</v>
      </c>
      <c r="I15" s="162">
        <f t="shared" si="12"/>
        <v>226294</v>
      </c>
      <c r="J15" s="162">
        <f t="shared" si="12"/>
        <v>233076</v>
      </c>
      <c r="K15" s="162">
        <f t="shared" si="12"/>
        <v>237122</v>
      </c>
    </row>
    <row r="16" spans="1:16" ht="15.75" thickBot="1" x14ac:dyDescent="0.3">
      <c r="A16" s="163" t="s">
        <v>51</v>
      </c>
      <c r="B16" s="165">
        <f t="shared" si="12"/>
        <v>45768</v>
      </c>
      <c r="C16" s="165">
        <f t="shared" si="12"/>
        <v>47079</v>
      </c>
      <c r="D16" s="165">
        <f t="shared" si="12"/>
        <v>49907</v>
      </c>
      <c r="E16" s="165">
        <f t="shared" si="12"/>
        <v>55653</v>
      </c>
      <c r="F16" s="165">
        <f t="shared" si="12"/>
        <v>60321</v>
      </c>
      <c r="G16" s="165">
        <f t="shared" si="12"/>
        <v>65091</v>
      </c>
      <c r="H16" s="165">
        <f t="shared" si="12"/>
        <v>71056</v>
      </c>
      <c r="I16" s="165">
        <f t="shared" si="12"/>
        <v>74474</v>
      </c>
      <c r="J16" s="165">
        <f t="shared" si="12"/>
        <v>79999</v>
      </c>
      <c r="K16" s="165">
        <f t="shared" si="12"/>
        <v>80921</v>
      </c>
    </row>
    <row r="17" spans="1:16" ht="15.75" thickBot="1" x14ac:dyDescent="0.3">
      <c r="A17" s="159" t="s">
        <v>52</v>
      </c>
      <c r="B17" s="160">
        <f t="shared" si="12"/>
        <v>64512</v>
      </c>
      <c r="C17" s="160">
        <f t="shared" si="12"/>
        <v>68795</v>
      </c>
      <c r="D17" s="160">
        <f t="shared" si="12"/>
        <v>72848</v>
      </c>
      <c r="E17" s="160">
        <f t="shared" si="12"/>
        <v>78165</v>
      </c>
      <c r="F17" s="160">
        <f t="shared" si="12"/>
        <v>84260</v>
      </c>
      <c r="G17" s="160">
        <f t="shared" si="12"/>
        <v>92581</v>
      </c>
      <c r="H17" s="160">
        <f t="shared" si="12"/>
        <v>100523</v>
      </c>
      <c r="I17" s="160">
        <f t="shared" si="12"/>
        <v>108220</v>
      </c>
      <c r="J17" s="160">
        <f t="shared" si="12"/>
        <v>116224</v>
      </c>
      <c r="K17" s="160">
        <f t="shared" si="12"/>
        <v>121339</v>
      </c>
    </row>
    <row r="18" spans="1:16" ht="15.75" thickBot="1" x14ac:dyDescent="0.3">
      <c r="A18" s="166" t="s">
        <v>53</v>
      </c>
      <c r="B18" s="167">
        <f t="shared" si="12"/>
        <v>110280</v>
      </c>
      <c r="C18" s="167">
        <f t="shared" si="12"/>
        <v>115874</v>
      </c>
      <c r="D18" s="167">
        <f t="shared" si="12"/>
        <v>122755</v>
      </c>
      <c r="E18" s="167">
        <f t="shared" si="12"/>
        <v>133818</v>
      </c>
      <c r="F18" s="167">
        <f t="shared" si="12"/>
        <v>144581</v>
      </c>
      <c r="G18" s="167">
        <f t="shared" si="12"/>
        <v>157672</v>
      </c>
      <c r="H18" s="167">
        <f t="shared" si="12"/>
        <v>171579</v>
      </c>
      <c r="I18" s="167">
        <f t="shared" si="12"/>
        <v>182694</v>
      </c>
      <c r="J18" s="167">
        <f t="shared" si="12"/>
        <v>196223</v>
      </c>
      <c r="K18" s="167">
        <f t="shared" si="12"/>
        <v>202260</v>
      </c>
    </row>
    <row r="19" spans="1:16" ht="15.75" thickBot="1" x14ac:dyDescent="0.3">
      <c r="A19" s="159" t="s">
        <v>54</v>
      </c>
      <c r="B19" s="161">
        <f t="shared" si="12"/>
        <v>283844</v>
      </c>
      <c r="C19" s="161">
        <f t="shared" si="12"/>
        <v>292307</v>
      </c>
      <c r="D19" s="161">
        <f t="shared" si="12"/>
        <v>302339</v>
      </c>
      <c r="E19" s="161">
        <f t="shared" si="12"/>
        <v>320153</v>
      </c>
      <c r="F19" s="161">
        <f t="shared" si="12"/>
        <v>342495</v>
      </c>
      <c r="G19" s="161">
        <f t="shared" si="12"/>
        <v>363732</v>
      </c>
      <c r="H19" s="161">
        <f t="shared" si="12"/>
        <v>386701</v>
      </c>
      <c r="I19" s="161">
        <f t="shared" si="12"/>
        <v>408988</v>
      </c>
      <c r="J19" s="161">
        <f t="shared" si="12"/>
        <v>429299</v>
      </c>
      <c r="K19" s="161">
        <f t="shared" si="12"/>
        <v>439382</v>
      </c>
    </row>
    <row r="20" spans="1:16" x14ac:dyDescent="0.25">
      <c r="N20" s="16"/>
    </row>
    <row r="25" spans="1:16" x14ac:dyDescent="0.25">
      <c r="A25" s="4" t="s">
        <v>37</v>
      </c>
      <c r="B25" s="4">
        <v>2011</v>
      </c>
      <c r="C25" s="4">
        <v>2012</v>
      </c>
      <c r="D25" s="4">
        <v>2013</v>
      </c>
      <c r="E25" s="4">
        <v>2014</v>
      </c>
      <c r="F25" s="4">
        <v>2015</v>
      </c>
      <c r="G25" s="4">
        <v>2016</v>
      </c>
      <c r="H25" s="4">
        <v>2017</v>
      </c>
      <c r="I25" s="4">
        <v>2018</v>
      </c>
      <c r="J25" s="4">
        <v>2019</v>
      </c>
      <c r="K25" s="4">
        <v>2020</v>
      </c>
      <c r="L25" s="4" t="s">
        <v>111</v>
      </c>
      <c r="M25" s="4" t="s">
        <v>132</v>
      </c>
      <c r="N25" s="4" t="s">
        <v>148</v>
      </c>
      <c r="O25" s="4" t="s">
        <v>154</v>
      </c>
      <c r="P25" s="45"/>
    </row>
    <row r="26" spans="1:16" s="42" customFormat="1" x14ac:dyDescent="0.25">
      <c r="A26" s="72" t="s">
        <v>99</v>
      </c>
      <c r="B26" s="3">
        <v>2218</v>
      </c>
      <c r="C26" s="3">
        <v>2325</v>
      </c>
      <c r="D26" s="3">
        <v>2532</v>
      </c>
      <c r="E26" s="3">
        <v>2558</v>
      </c>
      <c r="F26" s="3">
        <v>2608</v>
      </c>
      <c r="G26" s="3">
        <v>2538</v>
      </c>
      <c r="H26" s="3">
        <v>2710</v>
      </c>
      <c r="I26" s="3">
        <v>2793</v>
      </c>
      <c r="J26" s="3">
        <v>2751</v>
      </c>
      <c r="K26" s="3">
        <v>2655</v>
      </c>
      <c r="L26" s="46">
        <f>K26-J26</f>
        <v>-96</v>
      </c>
      <c r="M26" s="47">
        <f>L26/J26</f>
        <v>-3.4896401308615051E-2</v>
      </c>
      <c r="N26" s="46">
        <f>K26-B26</f>
        <v>437</v>
      </c>
      <c r="O26" s="47">
        <f>N26/B26</f>
        <v>0.19702434625789</v>
      </c>
      <c r="P26" s="47">
        <f>L26/$L$10</f>
        <v>-9.5209759000297531E-3</v>
      </c>
    </row>
    <row r="27" spans="1:16" s="42" customFormat="1" x14ac:dyDescent="0.25">
      <c r="A27" s="72" t="s">
        <v>20</v>
      </c>
      <c r="B27" s="3">
        <v>9987</v>
      </c>
      <c r="C27" s="3">
        <v>9670</v>
      </c>
      <c r="D27" s="3">
        <v>10043</v>
      </c>
      <c r="E27" s="3">
        <v>10985</v>
      </c>
      <c r="F27" s="3">
        <v>11528</v>
      </c>
      <c r="G27" s="3">
        <v>12183</v>
      </c>
      <c r="H27" s="3">
        <v>12798</v>
      </c>
      <c r="I27" s="3">
        <v>13654</v>
      </c>
      <c r="J27" s="3">
        <v>14478</v>
      </c>
      <c r="K27" s="3">
        <v>14290</v>
      </c>
      <c r="L27" s="46">
        <f t="shared" ref="L27:L55" si="13">K27-J27</f>
        <v>-188</v>
      </c>
      <c r="M27" s="47">
        <f t="shared" ref="M27:M53" si="14">L27/J27</f>
        <v>-1.2985218952894046E-2</v>
      </c>
      <c r="N27" s="46">
        <f t="shared" ref="N27:N53" si="15">K27-B27</f>
        <v>4303</v>
      </c>
      <c r="O27" s="47">
        <f t="shared" ref="O27:O53" si="16">N27/B27</f>
        <v>0.4308601181535997</v>
      </c>
      <c r="P27" s="47">
        <f t="shared" ref="P27:P53" si="17">L27/$L$10</f>
        <v>-1.8645244470891598E-2</v>
      </c>
    </row>
    <row r="28" spans="1:16" s="42" customFormat="1" x14ac:dyDescent="0.25">
      <c r="A28" s="72" t="s">
        <v>31</v>
      </c>
      <c r="B28" s="3">
        <v>16075</v>
      </c>
      <c r="C28" s="3">
        <v>16783</v>
      </c>
      <c r="D28" s="3">
        <v>18588</v>
      </c>
      <c r="E28" s="3">
        <v>21873</v>
      </c>
      <c r="F28" s="3">
        <v>24052</v>
      </c>
      <c r="G28" s="3">
        <v>25994</v>
      </c>
      <c r="H28" s="3">
        <v>28210</v>
      </c>
      <c r="I28" s="3">
        <v>31027</v>
      </c>
      <c r="J28" s="3">
        <v>33872</v>
      </c>
      <c r="K28" s="3">
        <v>35426</v>
      </c>
      <c r="L28" s="46">
        <f t="shared" si="13"/>
        <v>1554</v>
      </c>
      <c r="M28" s="47">
        <f t="shared" si="14"/>
        <v>4.5878601794992917E-2</v>
      </c>
      <c r="N28" s="46">
        <f t="shared" si="15"/>
        <v>19351</v>
      </c>
      <c r="O28" s="47">
        <f t="shared" si="16"/>
        <v>1.2037947122861585</v>
      </c>
      <c r="P28" s="47">
        <f t="shared" si="17"/>
        <v>0.15412079738173162</v>
      </c>
    </row>
    <row r="29" spans="1:16" s="42" customFormat="1" x14ac:dyDescent="0.25">
      <c r="A29" s="72" t="s">
        <v>17</v>
      </c>
      <c r="B29" s="3">
        <v>21472</v>
      </c>
      <c r="C29" s="3">
        <v>21881</v>
      </c>
      <c r="D29" s="3">
        <v>22294</v>
      </c>
      <c r="E29" s="3">
        <v>22539</v>
      </c>
      <c r="F29" s="3">
        <v>24381</v>
      </c>
      <c r="G29" s="3">
        <v>25868</v>
      </c>
      <c r="H29" s="3">
        <v>27030</v>
      </c>
      <c r="I29" s="3">
        <v>29036</v>
      </c>
      <c r="J29" s="3">
        <v>30885</v>
      </c>
      <c r="K29" s="3">
        <v>32706</v>
      </c>
      <c r="L29" s="46">
        <f>K29-J29</f>
        <v>1821</v>
      </c>
      <c r="M29" s="47">
        <f t="shared" si="14"/>
        <v>5.8960660514813017E-2</v>
      </c>
      <c r="N29" s="46">
        <f t="shared" si="15"/>
        <v>11234</v>
      </c>
      <c r="O29" s="47">
        <f t="shared" si="16"/>
        <v>0.52319299552906107</v>
      </c>
      <c r="P29" s="47">
        <f t="shared" si="17"/>
        <v>0.18060101160368938</v>
      </c>
    </row>
    <row r="30" spans="1:16" s="42" customFormat="1" x14ac:dyDescent="0.25">
      <c r="A30" s="72" t="s">
        <v>93</v>
      </c>
      <c r="B30" s="3">
        <v>23274</v>
      </c>
      <c r="C30" s="3">
        <v>23500</v>
      </c>
      <c r="D30" s="3">
        <v>24523</v>
      </c>
      <c r="E30" s="3">
        <v>26111</v>
      </c>
      <c r="F30" s="3">
        <v>26990</v>
      </c>
      <c r="G30" s="3">
        <v>29336</v>
      </c>
      <c r="H30" s="3">
        <v>29415</v>
      </c>
      <c r="I30" s="3">
        <v>30144</v>
      </c>
      <c r="J30" s="3">
        <v>32032</v>
      </c>
      <c r="K30" s="3">
        <v>32530</v>
      </c>
      <c r="L30" s="46">
        <f t="shared" si="13"/>
        <v>498</v>
      </c>
      <c r="M30" s="47">
        <f t="shared" si="14"/>
        <v>1.5546953046953046E-2</v>
      </c>
      <c r="N30" s="46">
        <f t="shared" si="15"/>
        <v>9256</v>
      </c>
      <c r="O30" s="47">
        <f t="shared" si="16"/>
        <v>0.39769700094526078</v>
      </c>
      <c r="P30" s="47">
        <f t="shared" si="17"/>
        <v>4.9390062481404345E-2</v>
      </c>
    </row>
    <row r="31" spans="1:16" s="42" customFormat="1" x14ac:dyDescent="0.25">
      <c r="A31" s="72" t="s">
        <v>91</v>
      </c>
      <c r="B31" s="3">
        <v>7390</v>
      </c>
      <c r="C31" s="3">
        <v>8602</v>
      </c>
      <c r="D31" s="3">
        <v>8886</v>
      </c>
      <c r="E31" s="3">
        <v>8877</v>
      </c>
      <c r="F31" s="3">
        <v>10042</v>
      </c>
      <c r="G31" s="3">
        <v>11071</v>
      </c>
      <c r="H31" s="3">
        <v>12239</v>
      </c>
      <c r="I31" s="3">
        <v>13300</v>
      </c>
      <c r="J31" s="3">
        <v>13107</v>
      </c>
      <c r="K31" s="3">
        <v>13659</v>
      </c>
      <c r="L31" s="46">
        <f t="shared" si="13"/>
        <v>552</v>
      </c>
      <c r="M31" s="47">
        <f t="shared" si="14"/>
        <v>4.2114900434882127E-2</v>
      </c>
      <c r="N31" s="46">
        <f t="shared" si="15"/>
        <v>6269</v>
      </c>
      <c r="O31" s="47">
        <f t="shared" si="16"/>
        <v>0.84830852503382947</v>
      </c>
      <c r="P31" s="47">
        <f t="shared" si="17"/>
        <v>5.4745611425171078E-2</v>
      </c>
    </row>
    <row r="32" spans="1:16" s="42" customFormat="1" x14ac:dyDescent="0.25">
      <c r="A32" s="72" t="s">
        <v>90</v>
      </c>
      <c r="B32" s="3">
        <v>20270</v>
      </c>
      <c r="C32" s="3">
        <v>22296</v>
      </c>
      <c r="D32" s="3">
        <v>23302</v>
      </c>
      <c r="E32" s="3">
        <v>25111</v>
      </c>
      <c r="F32" s="3">
        <v>26936</v>
      </c>
      <c r="G32" s="3">
        <v>28595</v>
      </c>
      <c r="H32" s="3">
        <v>31380</v>
      </c>
      <c r="I32" s="3">
        <v>34326</v>
      </c>
      <c r="J32" s="3">
        <v>36888</v>
      </c>
      <c r="K32" s="3">
        <v>38222</v>
      </c>
      <c r="L32" s="46">
        <f t="shared" si="13"/>
        <v>1334</v>
      </c>
      <c r="M32" s="47">
        <f t="shared" si="14"/>
        <v>3.6163522012578615E-2</v>
      </c>
      <c r="N32" s="46">
        <f t="shared" si="15"/>
        <v>17952</v>
      </c>
      <c r="O32" s="47">
        <f t="shared" si="16"/>
        <v>0.8856438085841144</v>
      </c>
      <c r="P32" s="47">
        <f t="shared" si="17"/>
        <v>0.13230189427749678</v>
      </c>
    </row>
    <row r="33" spans="1:16" s="42" customFormat="1" x14ac:dyDescent="0.25">
      <c r="A33" s="72" t="s">
        <v>88</v>
      </c>
      <c r="B33" s="3">
        <v>17318</v>
      </c>
      <c r="C33" s="3">
        <v>17995</v>
      </c>
      <c r="D33" s="3">
        <v>18846</v>
      </c>
      <c r="E33" s="3">
        <v>20012</v>
      </c>
      <c r="F33" s="3">
        <v>22187</v>
      </c>
      <c r="G33" s="3">
        <v>22540</v>
      </c>
      <c r="H33" s="3">
        <v>22296</v>
      </c>
      <c r="I33" s="3">
        <v>22452</v>
      </c>
      <c r="J33" s="3">
        <v>22882</v>
      </c>
      <c r="K33" s="3">
        <v>23462</v>
      </c>
      <c r="L33" s="46">
        <f t="shared" si="13"/>
        <v>580</v>
      </c>
      <c r="M33" s="47">
        <f t="shared" si="14"/>
        <v>2.5347434664802028E-2</v>
      </c>
      <c r="N33" s="46">
        <f t="shared" si="15"/>
        <v>6144</v>
      </c>
      <c r="O33" s="47">
        <f t="shared" si="16"/>
        <v>0.35477537821919392</v>
      </c>
      <c r="P33" s="47">
        <f t="shared" si="17"/>
        <v>5.7522562729346423E-2</v>
      </c>
    </row>
    <row r="34" spans="1:16" s="42" customFormat="1" x14ac:dyDescent="0.25">
      <c r="A34" s="72" t="s">
        <v>95</v>
      </c>
      <c r="B34" s="3">
        <v>6472</v>
      </c>
      <c r="C34" s="3">
        <v>6713</v>
      </c>
      <c r="D34" s="3">
        <v>7396</v>
      </c>
      <c r="E34" s="3">
        <v>7562</v>
      </c>
      <c r="F34" s="3">
        <v>9593</v>
      </c>
      <c r="G34" s="3">
        <v>11439</v>
      </c>
      <c r="H34" s="3">
        <v>12736</v>
      </c>
      <c r="I34" s="3">
        <v>14817</v>
      </c>
      <c r="J34" s="3">
        <v>14937</v>
      </c>
      <c r="K34" s="3">
        <v>16104</v>
      </c>
      <c r="L34" s="46">
        <f t="shared" si="13"/>
        <v>1167</v>
      </c>
      <c r="M34" s="47">
        <f t="shared" si="14"/>
        <v>7.8128138180357506E-2</v>
      </c>
      <c r="N34" s="46">
        <f t="shared" si="15"/>
        <v>9632</v>
      </c>
      <c r="O34" s="47">
        <f t="shared" si="16"/>
        <v>1.4882571075401732</v>
      </c>
      <c r="P34" s="47">
        <f t="shared" si="17"/>
        <v>0.11573936328473669</v>
      </c>
    </row>
    <row r="35" spans="1:16" s="42" customFormat="1" x14ac:dyDescent="0.25">
      <c r="A35" s="72" t="s">
        <v>97</v>
      </c>
      <c r="B35" s="3">
        <v>4885</v>
      </c>
      <c r="C35" s="3">
        <v>4845</v>
      </c>
      <c r="D35" s="3">
        <v>4391</v>
      </c>
      <c r="E35" s="3">
        <v>4137</v>
      </c>
      <c r="F35" s="3">
        <v>4081</v>
      </c>
      <c r="G35" s="3">
        <v>3781</v>
      </c>
      <c r="H35" s="3">
        <v>3917</v>
      </c>
      <c r="I35" s="3">
        <v>4196</v>
      </c>
      <c r="J35" s="3">
        <v>4149</v>
      </c>
      <c r="K35" s="3">
        <v>4063</v>
      </c>
      <c r="L35" s="46">
        <f t="shared" si="13"/>
        <v>-86</v>
      </c>
      <c r="M35" s="47">
        <f t="shared" si="14"/>
        <v>-2.0727886237647625E-2</v>
      </c>
      <c r="N35" s="46">
        <f t="shared" si="15"/>
        <v>-822</v>
      </c>
      <c r="O35" s="47">
        <f t="shared" si="16"/>
        <v>-0.16827021494370523</v>
      </c>
      <c r="P35" s="47">
        <f t="shared" si="17"/>
        <v>-8.529207577109987E-3</v>
      </c>
    </row>
    <row r="36" spans="1:16" s="42" customFormat="1" x14ac:dyDescent="0.25">
      <c r="A36" s="72" t="s">
        <v>92</v>
      </c>
      <c r="B36" s="3">
        <v>4418</v>
      </c>
      <c r="C36" s="3">
        <v>4886</v>
      </c>
      <c r="D36" s="3">
        <v>5167</v>
      </c>
      <c r="E36" s="3">
        <v>5321</v>
      </c>
      <c r="F36" s="3">
        <v>5335</v>
      </c>
      <c r="G36" s="3">
        <v>5525</v>
      </c>
      <c r="H36" s="3">
        <v>5774</v>
      </c>
      <c r="I36" s="3">
        <v>5777</v>
      </c>
      <c r="J36" s="3">
        <v>5812</v>
      </c>
      <c r="K36" s="3">
        <v>6121</v>
      </c>
      <c r="L36" s="46">
        <f t="shared" si="13"/>
        <v>309</v>
      </c>
      <c r="M36" s="47">
        <f t="shared" si="14"/>
        <v>5.3165863730213349E-2</v>
      </c>
      <c r="N36" s="46">
        <f t="shared" si="15"/>
        <v>1703</v>
      </c>
      <c r="O36" s="47">
        <f t="shared" si="16"/>
        <v>0.38546853779990947</v>
      </c>
      <c r="P36" s="47">
        <f t="shared" si="17"/>
        <v>3.0645641178220769E-2</v>
      </c>
    </row>
    <row r="37" spans="1:16" s="42" customFormat="1" x14ac:dyDescent="0.25">
      <c r="A37" s="72" t="s">
        <v>96</v>
      </c>
      <c r="B37" s="3">
        <v>478</v>
      </c>
      <c r="C37" s="3">
        <v>492</v>
      </c>
      <c r="D37" s="3">
        <v>523</v>
      </c>
      <c r="E37" s="3">
        <v>519</v>
      </c>
      <c r="F37" s="3">
        <v>782</v>
      </c>
      <c r="G37" s="3">
        <v>762</v>
      </c>
      <c r="H37" s="3">
        <v>824</v>
      </c>
      <c r="I37" s="3">
        <v>823</v>
      </c>
      <c r="J37" s="3">
        <v>860</v>
      </c>
      <c r="K37" s="3">
        <v>918</v>
      </c>
      <c r="L37" s="46">
        <f>K37-J37</f>
        <v>58</v>
      </c>
      <c r="M37" s="47">
        <f t="shared" si="14"/>
        <v>6.7441860465116285E-2</v>
      </c>
      <c r="N37" s="46">
        <f t="shared" si="15"/>
        <v>440</v>
      </c>
      <c r="O37" s="47">
        <f t="shared" si="16"/>
        <v>0.92050209205020916</v>
      </c>
      <c r="P37" s="47">
        <f t="shared" si="17"/>
        <v>5.7522562729346426E-3</v>
      </c>
    </row>
    <row r="38" spans="1:16" s="42" customFormat="1" x14ac:dyDescent="0.25">
      <c r="A38" s="72" t="s">
        <v>29</v>
      </c>
      <c r="B38" s="3">
        <v>20625</v>
      </c>
      <c r="C38" s="3">
        <v>21123</v>
      </c>
      <c r="D38" s="3">
        <v>21796</v>
      </c>
      <c r="E38" s="3">
        <v>23318</v>
      </c>
      <c r="F38" s="3">
        <v>24967</v>
      </c>
      <c r="G38" s="3">
        <v>27155</v>
      </c>
      <c r="H38" s="3">
        <v>29516</v>
      </c>
      <c r="I38" s="3">
        <v>29707</v>
      </c>
      <c r="J38" s="3">
        <v>31189</v>
      </c>
      <c r="K38" s="3">
        <v>31408</v>
      </c>
      <c r="L38" s="46">
        <f t="shared" si="13"/>
        <v>219</v>
      </c>
      <c r="M38" s="47">
        <f t="shared" si="14"/>
        <v>7.0217063708358715E-3</v>
      </c>
      <c r="N38" s="46">
        <f t="shared" si="15"/>
        <v>10783</v>
      </c>
      <c r="O38" s="47">
        <f t="shared" si="16"/>
        <v>0.52281212121212117</v>
      </c>
      <c r="P38" s="47">
        <f t="shared" si="17"/>
        <v>2.1719726271942873E-2</v>
      </c>
    </row>
    <row r="39" spans="1:16" s="42" customFormat="1" x14ac:dyDescent="0.25">
      <c r="A39" s="72" t="s">
        <v>24</v>
      </c>
      <c r="B39" s="3">
        <v>37178</v>
      </c>
      <c r="C39" s="3">
        <v>38306</v>
      </c>
      <c r="D39" s="3">
        <v>38684</v>
      </c>
      <c r="E39" s="3">
        <v>40476</v>
      </c>
      <c r="F39" s="3">
        <v>42352</v>
      </c>
      <c r="G39" s="3">
        <v>43193</v>
      </c>
      <c r="H39" s="3">
        <v>45025</v>
      </c>
      <c r="I39" s="3">
        <v>46511</v>
      </c>
      <c r="J39" s="3">
        <v>47714</v>
      </c>
      <c r="K39" s="3">
        <v>47984</v>
      </c>
      <c r="L39" s="46">
        <f t="shared" si="13"/>
        <v>270</v>
      </c>
      <c r="M39" s="47">
        <f t="shared" si="14"/>
        <v>5.658716519260594E-3</v>
      </c>
      <c r="N39" s="46">
        <f t="shared" si="15"/>
        <v>10806</v>
      </c>
      <c r="O39" s="47">
        <f t="shared" si="16"/>
        <v>0.29065576416160094</v>
      </c>
      <c r="P39" s="47">
        <f t="shared" si="17"/>
        <v>2.6777744718833679E-2</v>
      </c>
    </row>
    <row r="40" spans="1:16" s="42" customFormat="1" x14ac:dyDescent="0.25">
      <c r="A40" s="72" t="s">
        <v>19</v>
      </c>
      <c r="B40" s="3">
        <v>9635</v>
      </c>
      <c r="C40" s="3">
        <v>10021</v>
      </c>
      <c r="D40" s="3">
        <v>10436</v>
      </c>
      <c r="E40" s="3">
        <v>10902</v>
      </c>
      <c r="F40" s="3">
        <v>11754</v>
      </c>
      <c r="G40" s="3">
        <v>11833</v>
      </c>
      <c r="H40" s="3">
        <v>11944</v>
      </c>
      <c r="I40" s="3">
        <v>12573</v>
      </c>
      <c r="J40" s="3">
        <v>13109</v>
      </c>
      <c r="K40" s="3">
        <v>12576</v>
      </c>
      <c r="L40" s="46">
        <f t="shared" si="13"/>
        <v>-533</v>
      </c>
      <c r="M40" s="47">
        <f t="shared" si="14"/>
        <v>-4.0659089175375696E-2</v>
      </c>
      <c r="N40" s="46">
        <f t="shared" si="15"/>
        <v>2941</v>
      </c>
      <c r="O40" s="47">
        <f t="shared" si="16"/>
        <v>0.30524130773222624</v>
      </c>
      <c r="P40" s="47">
        <f t="shared" si="17"/>
        <v>-5.2861251611623528E-2</v>
      </c>
    </row>
    <row r="41" spans="1:16" s="42" customFormat="1" ht="14.25" customHeight="1" x14ac:dyDescent="0.25">
      <c r="A41" s="72" t="s">
        <v>87</v>
      </c>
      <c r="B41" s="3">
        <v>22095</v>
      </c>
      <c r="C41" s="3">
        <v>22552</v>
      </c>
      <c r="D41" s="3">
        <v>22595</v>
      </c>
      <c r="E41" s="3">
        <v>24154</v>
      </c>
      <c r="F41" s="3">
        <v>24112</v>
      </c>
      <c r="G41" s="3">
        <v>26592</v>
      </c>
      <c r="H41" s="3">
        <v>28280</v>
      </c>
      <c r="I41" s="3">
        <v>30298</v>
      </c>
      <c r="J41" s="3">
        <v>32045</v>
      </c>
      <c r="K41" s="3">
        <v>33339</v>
      </c>
      <c r="L41" s="46">
        <f t="shared" si="13"/>
        <v>1294</v>
      </c>
      <c r="M41" s="47">
        <f t="shared" si="14"/>
        <v>4.0380714620065532E-2</v>
      </c>
      <c r="N41" s="46">
        <f t="shared" si="15"/>
        <v>11244</v>
      </c>
      <c r="O41" s="47">
        <f t="shared" si="16"/>
        <v>0.50889341479972849</v>
      </c>
      <c r="P41" s="47">
        <f t="shared" si="17"/>
        <v>0.12833482098581772</v>
      </c>
    </row>
    <row r="42" spans="1:16" s="42" customFormat="1" x14ac:dyDescent="0.25">
      <c r="A42" s="72" t="s">
        <v>98</v>
      </c>
      <c r="B42" s="3">
        <v>1483</v>
      </c>
      <c r="C42" s="3">
        <v>1459</v>
      </c>
      <c r="D42" s="3">
        <v>1395</v>
      </c>
      <c r="E42" s="3">
        <v>1412</v>
      </c>
      <c r="F42" s="3">
        <v>1437</v>
      </c>
      <c r="G42" s="3">
        <v>1474</v>
      </c>
      <c r="H42" s="3">
        <v>1499</v>
      </c>
      <c r="I42" s="3">
        <v>1538</v>
      </c>
      <c r="J42" s="3">
        <v>1334</v>
      </c>
      <c r="K42" s="3">
        <v>1333</v>
      </c>
      <c r="L42" s="46">
        <f t="shared" si="13"/>
        <v>-1</v>
      </c>
      <c r="M42" s="47">
        <f t="shared" si="14"/>
        <v>-7.4962518740629683E-4</v>
      </c>
      <c r="N42" s="46">
        <f t="shared" si="15"/>
        <v>-150</v>
      </c>
      <c r="O42" s="47">
        <f t="shared" si="16"/>
        <v>-0.10114632501685772</v>
      </c>
      <c r="P42" s="47">
        <f t="shared" si="17"/>
        <v>-9.917683229197659E-5</v>
      </c>
    </row>
    <row r="43" spans="1:16" s="42" customFormat="1" x14ac:dyDescent="0.25">
      <c r="A43" s="72" t="s">
        <v>23</v>
      </c>
      <c r="B43" s="3">
        <v>5549</v>
      </c>
      <c r="C43" s="3">
        <v>5367</v>
      </c>
      <c r="D43" s="3">
        <v>5049</v>
      </c>
      <c r="E43" s="3">
        <v>5187</v>
      </c>
      <c r="F43" s="3">
        <v>5611</v>
      </c>
      <c r="G43" s="3">
        <v>5695</v>
      </c>
      <c r="H43" s="3">
        <v>6229</v>
      </c>
      <c r="I43" s="3">
        <v>6660</v>
      </c>
      <c r="J43" s="3">
        <v>6999</v>
      </c>
      <c r="K43" s="3">
        <v>6788</v>
      </c>
      <c r="L43" s="46">
        <f t="shared" si="13"/>
        <v>-211</v>
      </c>
      <c r="M43" s="47">
        <f t="shared" si="14"/>
        <v>-3.0147163880554363E-2</v>
      </c>
      <c r="N43" s="46">
        <f t="shared" si="15"/>
        <v>1239</v>
      </c>
      <c r="O43" s="47">
        <f t="shared" si="16"/>
        <v>0.2232834744999099</v>
      </c>
      <c r="P43" s="47">
        <f t="shared" si="17"/>
        <v>-2.0926311613607061E-2</v>
      </c>
    </row>
    <row r="44" spans="1:16" s="42" customFormat="1" x14ac:dyDescent="0.25">
      <c r="A44" s="72" t="s">
        <v>86</v>
      </c>
      <c r="B44" s="3">
        <v>5519</v>
      </c>
      <c r="C44" s="3">
        <v>5020</v>
      </c>
      <c r="D44" s="3">
        <v>5316</v>
      </c>
      <c r="E44" s="3">
        <v>5418</v>
      </c>
      <c r="F44" s="3">
        <v>5937</v>
      </c>
      <c r="G44" s="3">
        <v>6416</v>
      </c>
      <c r="H44" s="3">
        <v>6849</v>
      </c>
      <c r="I44" s="3">
        <v>7080</v>
      </c>
      <c r="J44" s="3">
        <v>7038</v>
      </c>
      <c r="K44" s="3">
        <v>7212</v>
      </c>
      <c r="L44" s="46">
        <f t="shared" si="13"/>
        <v>174</v>
      </c>
      <c r="M44" s="47">
        <f t="shared" si="14"/>
        <v>2.4722932651321399E-2</v>
      </c>
      <c r="N44" s="46">
        <f t="shared" si="15"/>
        <v>1693</v>
      </c>
      <c r="O44" s="47">
        <f t="shared" si="16"/>
        <v>0.30675847073745244</v>
      </c>
      <c r="P44" s="47">
        <f t="shared" si="17"/>
        <v>1.7256768818803926E-2</v>
      </c>
    </row>
    <row r="45" spans="1:16" s="42" customFormat="1" x14ac:dyDescent="0.25">
      <c r="A45" s="72" t="s">
        <v>13</v>
      </c>
      <c r="B45" s="3">
        <v>6749</v>
      </c>
      <c r="C45" s="3">
        <v>7064</v>
      </c>
      <c r="D45" s="3">
        <v>7583</v>
      </c>
      <c r="E45" s="3">
        <v>8394</v>
      </c>
      <c r="F45" s="3">
        <v>9673</v>
      </c>
      <c r="G45" s="3">
        <v>10973</v>
      </c>
      <c r="H45" s="3">
        <v>12402</v>
      </c>
      <c r="I45" s="3">
        <v>13824</v>
      </c>
      <c r="J45" s="3">
        <v>15497</v>
      </c>
      <c r="K45" s="3">
        <v>15719</v>
      </c>
      <c r="L45" s="46">
        <f t="shared" si="13"/>
        <v>222</v>
      </c>
      <c r="M45" s="47">
        <f t="shared" si="14"/>
        <v>1.4325353294185971E-2</v>
      </c>
      <c r="N45" s="46">
        <f t="shared" si="15"/>
        <v>8970</v>
      </c>
      <c r="O45" s="47">
        <f t="shared" si="16"/>
        <v>1.3290857904874795</v>
      </c>
      <c r="P45" s="47">
        <f t="shared" si="17"/>
        <v>2.2017256768818803E-2</v>
      </c>
    </row>
    <row r="46" spans="1:16" s="42" customFormat="1" x14ac:dyDescent="0.25">
      <c r="A46" s="72" t="s">
        <v>94</v>
      </c>
      <c r="B46" s="3">
        <v>6829</v>
      </c>
      <c r="C46" s="3">
        <v>7333</v>
      </c>
      <c r="D46" s="3">
        <v>8554</v>
      </c>
      <c r="E46" s="3">
        <v>9672</v>
      </c>
      <c r="F46" s="3">
        <v>10619</v>
      </c>
      <c r="G46" s="3">
        <v>12606</v>
      </c>
      <c r="H46" s="3">
        <v>15087</v>
      </c>
      <c r="I46" s="3">
        <v>16626</v>
      </c>
      <c r="J46" s="3">
        <v>18700</v>
      </c>
      <c r="K46" s="3">
        <v>21209</v>
      </c>
      <c r="L46" s="46">
        <f t="shared" si="13"/>
        <v>2509</v>
      </c>
      <c r="M46" s="47">
        <f t="shared" si="14"/>
        <v>0.13417112299465242</v>
      </c>
      <c r="N46" s="46">
        <f t="shared" si="15"/>
        <v>14380</v>
      </c>
      <c r="O46" s="47">
        <f t="shared" si="16"/>
        <v>2.1057255820764387</v>
      </c>
      <c r="P46" s="47">
        <f t="shared" si="17"/>
        <v>0.24883467222056926</v>
      </c>
    </row>
    <row r="47" spans="1:16" s="42" customFormat="1" x14ac:dyDescent="0.25">
      <c r="A47" s="72" t="s">
        <v>26</v>
      </c>
      <c r="B47" s="3">
        <v>9068</v>
      </c>
      <c r="C47" s="3">
        <v>9173</v>
      </c>
      <c r="D47" s="3">
        <v>9523</v>
      </c>
      <c r="E47" s="3">
        <v>10462</v>
      </c>
      <c r="F47" s="3">
        <v>11302</v>
      </c>
      <c r="G47" s="3">
        <v>11942</v>
      </c>
      <c r="H47" s="3">
        <v>13330</v>
      </c>
      <c r="I47" s="3">
        <v>13740</v>
      </c>
      <c r="J47" s="3">
        <v>14938</v>
      </c>
      <c r="K47" s="3">
        <v>14087</v>
      </c>
      <c r="L47" s="46">
        <f t="shared" si="13"/>
        <v>-851</v>
      </c>
      <c r="M47" s="47">
        <f t="shared" si="14"/>
        <v>-5.6968804391484801E-2</v>
      </c>
      <c r="N47" s="46">
        <f t="shared" si="15"/>
        <v>5019</v>
      </c>
      <c r="O47" s="47">
        <f t="shared" si="16"/>
        <v>0.55348478164975734</v>
      </c>
      <c r="P47" s="47">
        <f t="shared" si="17"/>
        <v>-8.4399484280472087E-2</v>
      </c>
    </row>
    <row r="48" spans="1:16" s="42" customFormat="1" x14ac:dyDescent="0.25">
      <c r="A48" s="72" t="s">
        <v>27</v>
      </c>
      <c r="B48" s="3">
        <v>5371</v>
      </c>
      <c r="C48" s="3">
        <v>5516</v>
      </c>
      <c r="D48" s="3">
        <v>5250</v>
      </c>
      <c r="E48" s="3">
        <v>5281</v>
      </c>
      <c r="F48" s="3">
        <v>5321</v>
      </c>
      <c r="G48" s="3">
        <v>4983</v>
      </c>
      <c r="H48" s="3">
        <v>5095</v>
      </c>
      <c r="I48" s="3">
        <v>5081</v>
      </c>
      <c r="J48" s="3">
        <v>4588</v>
      </c>
      <c r="K48" s="3">
        <v>4365</v>
      </c>
      <c r="L48" s="46">
        <f t="shared" si="13"/>
        <v>-223</v>
      </c>
      <c r="M48" s="47">
        <f t="shared" si="14"/>
        <v>-4.8605056669572801E-2</v>
      </c>
      <c r="N48" s="46">
        <f t="shared" si="15"/>
        <v>-1006</v>
      </c>
      <c r="O48" s="47">
        <f t="shared" si="16"/>
        <v>-0.18730217836529511</v>
      </c>
      <c r="P48" s="47">
        <f t="shared" si="17"/>
        <v>-2.2116433601110781E-2</v>
      </c>
    </row>
    <row r="49" spans="1:16" s="42" customFormat="1" x14ac:dyDescent="0.25">
      <c r="A49" s="72" t="s">
        <v>100</v>
      </c>
      <c r="B49" s="3">
        <v>2666</v>
      </c>
      <c r="C49" s="3">
        <v>2704</v>
      </c>
      <c r="D49" s="3">
        <v>2450</v>
      </c>
      <c r="E49" s="3">
        <v>2522</v>
      </c>
      <c r="F49" s="3">
        <v>2617</v>
      </c>
      <c r="G49" s="3">
        <v>2210</v>
      </c>
      <c r="H49" s="3">
        <v>2201</v>
      </c>
      <c r="I49" s="3">
        <v>2312</v>
      </c>
      <c r="J49" s="3">
        <v>2427</v>
      </c>
      <c r="K49" s="3">
        <v>2357</v>
      </c>
      <c r="L49" s="46">
        <f t="shared" si="13"/>
        <v>-70</v>
      </c>
      <c r="M49" s="47">
        <f t="shared" si="14"/>
        <v>-2.88421920065925E-2</v>
      </c>
      <c r="N49" s="46">
        <f t="shared" si="15"/>
        <v>-309</v>
      </c>
      <c r="O49" s="47">
        <f t="shared" si="16"/>
        <v>-0.1159039759939985</v>
      </c>
      <c r="P49" s="47">
        <f t="shared" si="17"/>
        <v>-6.9423782604383618E-3</v>
      </c>
    </row>
    <row r="50" spans="1:16" s="42" customFormat="1" x14ac:dyDescent="0.25">
      <c r="A50" s="72" t="s">
        <v>16</v>
      </c>
      <c r="B50" s="3">
        <v>6078</v>
      </c>
      <c r="C50" s="3">
        <v>6166</v>
      </c>
      <c r="D50" s="3">
        <v>6397</v>
      </c>
      <c r="E50" s="3">
        <v>6521</v>
      </c>
      <c r="F50" s="3">
        <v>6991</v>
      </c>
      <c r="G50" s="3">
        <v>7403</v>
      </c>
      <c r="H50" s="3">
        <v>7885</v>
      </c>
      <c r="I50" s="3">
        <v>8391</v>
      </c>
      <c r="J50" s="3">
        <v>8316</v>
      </c>
      <c r="K50" s="3">
        <v>8467</v>
      </c>
      <c r="L50" s="46">
        <f t="shared" si="13"/>
        <v>151</v>
      </c>
      <c r="M50" s="47">
        <f t="shared" si="14"/>
        <v>1.8157768157768157E-2</v>
      </c>
      <c r="N50" s="46">
        <f t="shared" si="15"/>
        <v>2389</v>
      </c>
      <c r="O50" s="47">
        <f t="shared" si="16"/>
        <v>0.39305692662059888</v>
      </c>
      <c r="P50" s="47">
        <f t="shared" si="17"/>
        <v>1.4975701676088466E-2</v>
      </c>
    </row>
    <row r="51" spans="1:16" s="42" customFormat="1" x14ac:dyDescent="0.25">
      <c r="A51" s="72" t="s">
        <v>89</v>
      </c>
      <c r="B51" s="3">
        <v>2384</v>
      </c>
      <c r="C51" s="3">
        <v>2283</v>
      </c>
      <c r="D51" s="3">
        <v>2308</v>
      </c>
      <c r="E51" s="3">
        <v>2305</v>
      </c>
      <c r="F51" s="3">
        <v>2411</v>
      </c>
      <c r="G51" s="3">
        <v>2438</v>
      </c>
      <c r="H51" s="3">
        <v>2489</v>
      </c>
      <c r="I51" s="3">
        <v>2540</v>
      </c>
      <c r="J51" s="3">
        <v>2590</v>
      </c>
      <c r="K51" s="3">
        <v>2405</v>
      </c>
      <c r="L51" s="46">
        <f t="shared" si="13"/>
        <v>-185</v>
      </c>
      <c r="M51" s="47">
        <f t="shared" si="14"/>
        <v>-7.1428571428571425E-2</v>
      </c>
      <c r="N51" s="46">
        <f t="shared" si="15"/>
        <v>21</v>
      </c>
      <c r="O51" s="47">
        <f t="shared" si="16"/>
        <v>8.8087248322147645E-3</v>
      </c>
      <c r="P51" s="47">
        <f t="shared" si="17"/>
        <v>-1.8347713974015668E-2</v>
      </c>
    </row>
    <row r="52" spans="1:16" s="42" customFormat="1" x14ac:dyDescent="0.25">
      <c r="A52" s="72" t="s">
        <v>15</v>
      </c>
      <c r="B52" s="3">
        <v>4209</v>
      </c>
      <c r="C52" s="3">
        <v>4208</v>
      </c>
      <c r="D52" s="3">
        <v>4464</v>
      </c>
      <c r="E52" s="3">
        <v>4264</v>
      </c>
      <c r="F52" s="3">
        <v>4533</v>
      </c>
      <c r="G52" s="3">
        <v>4615</v>
      </c>
      <c r="H52" s="3">
        <v>4786</v>
      </c>
      <c r="I52" s="3">
        <v>4779</v>
      </c>
      <c r="J52" s="3">
        <v>4954</v>
      </c>
      <c r="K52" s="3">
        <v>4755</v>
      </c>
      <c r="L52" s="46">
        <f t="shared" si="13"/>
        <v>-199</v>
      </c>
      <c r="M52" s="47">
        <f t="shared" si="14"/>
        <v>-4.0169559951554301E-2</v>
      </c>
      <c r="N52" s="46">
        <f t="shared" si="15"/>
        <v>546</v>
      </c>
      <c r="O52" s="47">
        <f t="shared" si="16"/>
        <v>0.12972202423378476</v>
      </c>
      <c r="P52" s="47">
        <f t="shared" si="17"/>
        <v>-1.9736189626103344E-2</v>
      </c>
    </row>
    <row r="53" spans="1:16" s="74" customFormat="1" x14ac:dyDescent="0.25">
      <c r="A53" s="70" t="s">
        <v>35</v>
      </c>
      <c r="B53" s="3">
        <v>4149</v>
      </c>
      <c r="C53" s="3">
        <v>4024</v>
      </c>
      <c r="D53" s="3">
        <v>4048</v>
      </c>
      <c r="E53" s="3">
        <v>4260</v>
      </c>
      <c r="F53" s="3">
        <v>4343</v>
      </c>
      <c r="G53" s="3">
        <v>4572</v>
      </c>
      <c r="H53" s="3">
        <v>4755</v>
      </c>
      <c r="I53" s="3">
        <v>4983</v>
      </c>
      <c r="J53" s="3">
        <v>5208</v>
      </c>
      <c r="K53" s="3">
        <v>5222</v>
      </c>
      <c r="L53" s="46">
        <f t="shared" si="13"/>
        <v>14</v>
      </c>
      <c r="M53" s="47">
        <f t="shared" si="14"/>
        <v>2.6881720430107529E-3</v>
      </c>
      <c r="N53" s="46">
        <f t="shared" si="15"/>
        <v>1073</v>
      </c>
      <c r="O53" s="47">
        <f t="shared" si="16"/>
        <v>0.2586165341046035</v>
      </c>
      <c r="P53" s="47">
        <f t="shared" si="17"/>
        <v>1.3884756520876724E-3</v>
      </c>
    </row>
    <row r="54" spans="1:16" x14ac:dyDescent="0.25">
      <c r="A54" s="5" t="s">
        <v>38</v>
      </c>
      <c r="B54" s="5">
        <f>SUM(B26:B53)</f>
        <v>283844</v>
      </c>
      <c r="C54" s="5">
        <f t="shared" ref="C54:K54" si="18">SUM(C26:C53)</f>
        <v>292307</v>
      </c>
      <c r="D54" s="5">
        <f t="shared" si="18"/>
        <v>302339</v>
      </c>
      <c r="E54" s="5">
        <f t="shared" si="18"/>
        <v>320153</v>
      </c>
      <c r="F54" s="5">
        <f t="shared" si="18"/>
        <v>342495</v>
      </c>
      <c r="G54" s="5">
        <f t="shared" si="18"/>
        <v>363732</v>
      </c>
      <c r="H54" s="5">
        <f t="shared" si="18"/>
        <v>386701</v>
      </c>
      <c r="I54" s="5">
        <f t="shared" si="18"/>
        <v>408988</v>
      </c>
      <c r="J54" s="5">
        <f t="shared" si="18"/>
        <v>429299</v>
      </c>
      <c r="K54" s="5">
        <f t="shared" si="18"/>
        <v>439382</v>
      </c>
      <c r="L54" s="46">
        <f t="shared" si="13"/>
        <v>10083</v>
      </c>
    </row>
    <row r="55" spans="1:16" x14ac:dyDescent="0.25">
      <c r="B55">
        <f>B46+B45</f>
        <v>13578</v>
      </c>
      <c r="C55">
        <f t="shared" ref="C55:K55" si="19">C46+C45</f>
        <v>14397</v>
      </c>
      <c r="D55">
        <f t="shared" si="19"/>
        <v>16137</v>
      </c>
      <c r="E55">
        <f t="shared" si="19"/>
        <v>18066</v>
      </c>
      <c r="F55">
        <f t="shared" si="19"/>
        <v>20292</v>
      </c>
      <c r="G55">
        <f t="shared" si="19"/>
        <v>23579</v>
      </c>
      <c r="H55">
        <f t="shared" si="19"/>
        <v>27489</v>
      </c>
      <c r="I55">
        <f t="shared" si="19"/>
        <v>30450</v>
      </c>
      <c r="J55">
        <f t="shared" si="19"/>
        <v>34197</v>
      </c>
      <c r="K55">
        <f t="shared" si="19"/>
        <v>36928</v>
      </c>
      <c r="L55" s="46">
        <f t="shared" si="13"/>
        <v>2731</v>
      </c>
      <c r="N55" s="16"/>
    </row>
    <row r="56" spans="1:16" x14ac:dyDescent="0.25">
      <c r="B56" s="16"/>
    </row>
    <row r="57" spans="1:16" x14ac:dyDescent="0.25">
      <c r="A57" t="s">
        <v>181</v>
      </c>
      <c r="B57">
        <f t="shared" ref="B57:J57" si="20">B39+B35</f>
        <v>42063</v>
      </c>
      <c r="C57">
        <f t="shared" si="20"/>
        <v>43151</v>
      </c>
      <c r="D57">
        <f t="shared" si="20"/>
        <v>43075</v>
      </c>
      <c r="E57">
        <f t="shared" si="20"/>
        <v>44613</v>
      </c>
      <c r="F57">
        <f t="shared" si="20"/>
        <v>46433</v>
      </c>
      <c r="G57">
        <f t="shared" si="20"/>
        <v>46974</v>
      </c>
      <c r="H57">
        <f t="shared" si="20"/>
        <v>48942</v>
      </c>
      <c r="I57">
        <f t="shared" si="20"/>
        <v>50707</v>
      </c>
      <c r="J57">
        <f t="shared" si="20"/>
        <v>51863</v>
      </c>
      <c r="K57">
        <f>K39+K35</f>
        <v>52047</v>
      </c>
      <c r="L57" s="46">
        <f>K57-J57</f>
        <v>184</v>
      </c>
      <c r="M57" s="47">
        <f>L57/J57</f>
        <v>3.5478086497117405E-3</v>
      </c>
      <c r="N57" s="46">
        <f>K57-B57</f>
        <v>9984</v>
      </c>
      <c r="O57" s="47">
        <f>N57/B57</f>
        <v>0.23735824834177305</v>
      </c>
      <c r="P57" s="47">
        <f>L57/$L$10</f>
        <v>1.8248537141723694E-2</v>
      </c>
    </row>
    <row r="58" spans="1:16" x14ac:dyDescent="0.25">
      <c r="L58" s="16"/>
    </row>
    <row r="59" spans="1:16" x14ac:dyDescent="0.25">
      <c r="A59" s="1" t="s">
        <v>82</v>
      </c>
    </row>
    <row r="61" spans="1:16" x14ac:dyDescent="0.25">
      <c r="A61" s="5"/>
      <c r="B61" s="4">
        <v>2011</v>
      </c>
      <c r="C61" s="4">
        <v>2012</v>
      </c>
      <c r="D61" s="4">
        <v>2013</v>
      </c>
      <c r="E61" s="4">
        <v>2014</v>
      </c>
      <c r="F61" s="4">
        <v>2015</v>
      </c>
      <c r="G61" s="4">
        <v>2016</v>
      </c>
      <c r="H61" s="4">
        <v>2017</v>
      </c>
      <c r="I61" s="4">
        <v>2018</v>
      </c>
      <c r="J61" s="4">
        <v>2019</v>
      </c>
      <c r="K61" s="4">
        <v>2020</v>
      </c>
    </row>
    <row r="62" spans="1:16" x14ac:dyDescent="0.25">
      <c r="A62" s="5" t="s">
        <v>48</v>
      </c>
      <c r="B62" s="20">
        <f>B4</f>
        <v>13317</v>
      </c>
      <c r="C62" s="20">
        <f t="shared" ref="C62:J62" si="21">C4</f>
        <v>13693</v>
      </c>
      <c r="D62" s="20">
        <f t="shared" si="21"/>
        <v>14296</v>
      </c>
      <c r="E62" s="20">
        <f t="shared" si="21"/>
        <v>14573</v>
      </c>
      <c r="F62" s="20">
        <f t="shared" si="21"/>
        <v>17037</v>
      </c>
      <c r="G62" s="20">
        <f t="shared" si="21"/>
        <v>18423</v>
      </c>
      <c r="H62" s="20">
        <f t="shared" si="21"/>
        <v>19970</v>
      </c>
      <c r="I62" s="20">
        <f t="shared" si="21"/>
        <v>22283</v>
      </c>
      <c r="J62" s="20">
        <f t="shared" si="21"/>
        <v>22309</v>
      </c>
      <c r="K62" s="20">
        <f>K4</f>
        <v>23367</v>
      </c>
    </row>
    <row r="63" spans="1:16" x14ac:dyDescent="0.25">
      <c r="A63" s="5" t="s">
        <v>49</v>
      </c>
      <c r="B63" s="92">
        <f>B5</f>
        <v>160247</v>
      </c>
      <c r="C63" s="92">
        <f t="shared" ref="C63:J63" si="22">C5</f>
        <v>162740</v>
      </c>
      <c r="D63" s="92">
        <f t="shared" si="22"/>
        <v>165288</v>
      </c>
      <c r="E63" s="92">
        <f t="shared" si="22"/>
        <v>171762</v>
      </c>
      <c r="F63" s="92">
        <f t="shared" si="22"/>
        <v>180877</v>
      </c>
      <c r="G63" s="92">
        <f t="shared" si="22"/>
        <v>187637</v>
      </c>
      <c r="H63" s="92">
        <f t="shared" si="22"/>
        <v>195152</v>
      </c>
      <c r="I63" s="92">
        <f t="shared" si="22"/>
        <v>204011</v>
      </c>
      <c r="J63" s="92">
        <f t="shared" si="22"/>
        <v>210767</v>
      </c>
      <c r="K63" s="92">
        <v>213755</v>
      </c>
    </row>
    <row r="64" spans="1:16" x14ac:dyDescent="0.25">
      <c r="A64" s="5" t="s">
        <v>51</v>
      </c>
      <c r="B64" s="20">
        <f>B7</f>
        <v>45768</v>
      </c>
      <c r="C64" s="20">
        <f t="shared" ref="C64:K64" si="23">C7</f>
        <v>47079</v>
      </c>
      <c r="D64" s="20">
        <f t="shared" si="23"/>
        <v>49907</v>
      </c>
      <c r="E64" s="20">
        <f t="shared" si="23"/>
        <v>55653</v>
      </c>
      <c r="F64" s="20">
        <f t="shared" si="23"/>
        <v>60321</v>
      </c>
      <c r="G64" s="20">
        <f t="shared" si="23"/>
        <v>65091</v>
      </c>
      <c r="H64" s="20">
        <f t="shared" si="23"/>
        <v>71056</v>
      </c>
      <c r="I64" s="20">
        <f t="shared" si="23"/>
        <v>74474</v>
      </c>
      <c r="J64" s="20">
        <f t="shared" si="23"/>
        <v>79999</v>
      </c>
      <c r="K64" s="20">
        <f t="shared" si="23"/>
        <v>80921</v>
      </c>
    </row>
    <row r="65" spans="1:11" x14ac:dyDescent="0.25">
      <c r="A65" s="5" t="s">
        <v>52</v>
      </c>
      <c r="B65" s="79">
        <f>B8</f>
        <v>64512</v>
      </c>
      <c r="C65" s="79">
        <f t="shared" ref="C65:K65" si="24">C8</f>
        <v>68795</v>
      </c>
      <c r="D65" s="79">
        <f t="shared" si="24"/>
        <v>72848</v>
      </c>
      <c r="E65" s="79">
        <f t="shared" si="24"/>
        <v>78165</v>
      </c>
      <c r="F65" s="79">
        <f t="shared" si="24"/>
        <v>84260</v>
      </c>
      <c r="G65" s="79">
        <f t="shared" si="24"/>
        <v>92581</v>
      </c>
      <c r="H65" s="79">
        <f t="shared" si="24"/>
        <v>100523</v>
      </c>
      <c r="I65" s="79">
        <f t="shared" si="24"/>
        <v>108220</v>
      </c>
      <c r="J65" s="79">
        <f t="shared" si="24"/>
        <v>116224</v>
      </c>
      <c r="K65" s="79">
        <f t="shared" si="24"/>
        <v>121339</v>
      </c>
    </row>
    <row r="67" spans="1:11" x14ac:dyDescent="0.25">
      <c r="B67" s="208">
        <f>SUM(B62:B65)</f>
        <v>283844</v>
      </c>
      <c r="C67" s="208">
        <f t="shared" ref="C67:K67" si="25">SUM(C62:C65)</f>
        <v>292307</v>
      </c>
      <c r="D67" s="208">
        <f t="shared" si="25"/>
        <v>302339</v>
      </c>
      <c r="E67" s="208">
        <f t="shared" si="25"/>
        <v>320153</v>
      </c>
      <c r="F67" s="208">
        <f t="shared" si="25"/>
        <v>342495</v>
      </c>
      <c r="G67" s="208">
        <f t="shared" si="25"/>
        <v>363732</v>
      </c>
      <c r="H67" s="208">
        <f t="shared" si="25"/>
        <v>386701</v>
      </c>
      <c r="I67" s="208">
        <f t="shared" si="25"/>
        <v>408988</v>
      </c>
      <c r="J67" s="208">
        <f t="shared" si="25"/>
        <v>429299</v>
      </c>
      <c r="K67" s="208">
        <f t="shared" si="25"/>
        <v>439382</v>
      </c>
    </row>
    <row r="68" spans="1:11" x14ac:dyDescent="0.25">
      <c r="A68" s="1" t="s">
        <v>161</v>
      </c>
    </row>
    <row r="69" spans="1:11" x14ac:dyDescent="0.25">
      <c r="A69" t="s">
        <v>37</v>
      </c>
      <c r="B69" t="s">
        <v>0</v>
      </c>
      <c r="C69" t="s">
        <v>1</v>
      </c>
      <c r="D69" t="s">
        <v>2</v>
      </c>
      <c r="E69" t="s">
        <v>3</v>
      </c>
      <c r="F69" t="s">
        <v>4</v>
      </c>
      <c r="G69" t="s">
        <v>5</v>
      </c>
      <c r="H69" t="s">
        <v>127</v>
      </c>
      <c r="I69" t="s">
        <v>128</v>
      </c>
      <c r="J69" t="s">
        <v>129</v>
      </c>
      <c r="K69" t="s">
        <v>36</v>
      </c>
    </row>
    <row r="70" spans="1:11" x14ac:dyDescent="0.25">
      <c r="A70" t="s">
        <v>34</v>
      </c>
      <c r="B70">
        <v>3701</v>
      </c>
      <c r="C70">
        <v>3784</v>
      </c>
      <c r="D70">
        <v>3927</v>
      </c>
      <c r="E70">
        <v>3970</v>
      </c>
      <c r="F70">
        <v>4045</v>
      </c>
      <c r="G70">
        <v>4012</v>
      </c>
      <c r="H70">
        <v>4209</v>
      </c>
      <c r="I70">
        <v>4331</v>
      </c>
      <c r="J70">
        <v>4085</v>
      </c>
      <c r="K70">
        <v>3988</v>
      </c>
    </row>
    <row r="71" spans="1:11" x14ac:dyDescent="0.25">
      <c r="A71" t="s">
        <v>31</v>
      </c>
      <c r="B71">
        <v>16075</v>
      </c>
      <c r="C71">
        <v>16783</v>
      </c>
      <c r="D71">
        <v>18588</v>
      </c>
      <c r="E71">
        <v>21873</v>
      </c>
      <c r="F71">
        <v>24052</v>
      </c>
      <c r="G71">
        <v>25994</v>
      </c>
      <c r="H71">
        <v>28210</v>
      </c>
      <c r="I71">
        <v>31027</v>
      </c>
      <c r="J71">
        <v>33872</v>
      </c>
      <c r="K71">
        <v>35426</v>
      </c>
    </row>
    <row r="72" spans="1:11" x14ac:dyDescent="0.25">
      <c r="A72" t="s">
        <v>29</v>
      </c>
      <c r="B72">
        <v>20625</v>
      </c>
      <c r="C72">
        <v>21123</v>
      </c>
      <c r="D72">
        <v>21796</v>
      </c>
      <c r="E72">
        <v>23318</v>
      </c>
      <c r="F72">
        <v>24967</v>
      </c>
      <c r="G72">
        <v>27155</v>
      </c>
      <c r="H72">
        <v>29516</v>
      </c>
      <c r="I72">
        <v>29707</v>
      </c>
      <c r="J72">
        <v>31189</v>
      </c>
      <c r="K72">
        <v>31408</v>
      </c>
    </row>
    <row r="73" spans="1:11" x14ac:dyDescent="0.25">
      <c r="A73" t="s">
        <v>12</v>
      </c>
      <c r="B73">
        <v>64512</v>
      </c>
      <c r="C73">
        <v>68795</v>
      </c>
      <c r="D73">
        <v>72848</v>
      </c>
      <c r="E73">
        <v>78165</v>
      </c>
      <c r="F73">
        <v>84260</v>
      </c>
      <c r="G73">
        <v>92581</v>
      </c>
      <c r="H73">
        <v>100523</v>
      </c>
      <c r="I73">
        <v>108220</v>
      </c>
      <c r="J73">
        <v>116224</v>
      </c>
      <c r="K73">
        <v>121339</v>
      </c>
    </row>
    <row r="74" spans="1:11" x14ac:dyDescent="0.25">
      <c r="A74" t="s">
        <v>9</v>
      </c>
      <c r="B74">
        <v>160247</v>
      </c>
      <c r="C74">
        <v>162740</v>
      </c>
      <c r="D74">
        <v>165288</v>
      </c>
      <c r="E74">
        <v>171762</v>
      </c>
      <c r="F74">
        <v>180877</v>
      </c>
      <c r="G74">
        <v>187637</v>
      </c>
      <c r="H74">
        <v>195152</v>
      </c>
      <c r="I74">
        <v>204011</v>
      </c>
      <c r="J74">
        <v>210767</v>
      </c>
      <c r="K74">
        <v>213755</v>
      </c>
    </row>
    <row r="75" spans="1:11" x14ac:dyDescent="0.25">
      <c r="A75" t="s">
        <v>32</v>
      </c>
      <c r="B75">
        <v>9616</v>
      </c>
      <c r="C75">
        <v>9909</v>
      </c>
      <c r="D75">
        <v>10369</v>
      </c>
      <c r="E75">
        <v>10603</v>
      </c>
      <c r="F75">
        <v>12992</v>
      </c>
      <c r="G75">
        <v>14411</v>
      </c>
      <c r="H75">
        <v>15761</v>
      </c>
      <c r="I75">
        <v>17952</v>
      </c>
      <c r="J75">
        <v>18224</v>
      </c>
      <c r="K75">
        <v>19379</v>
      </c>
    </row>
    <row r="76" spans="1:11" x14ac:dyDescent="0.25">
      <c r="A76" t="s">
        <v>26</v>
      </c>
      <c r="B76">
        <v>9068</v>
      </c>
      <c r="C76">
        <v>9173</v>
      </c>
      <c r="D76">
        <v>9523</v>
      </c>
      <c r="E76">
        <v>10462</v>
      </c>
      <c r="F76">
        <v>11302</v>
      </c>
      <c r="G76">
        <v>11942</v>
      </c>
      <c r="H76">
        <v>13330</v>
      </c>
      <c r="I76">
        <v>13740</v>
      </c>
      <c r="J76">
        <v>14938</v>
      </c>
      <c r="K76">
        <v>14087</v>
      </c>
    </row>
    <row r="78" spans="1:11" x14ac:dyDescent="0.25">
      <c r="B78" s="223">
        <f>SUM(B70:B76)</f>
        <v>283844</v>
      </c>
      <c r="C78" s="223">
        <f t="shared" ref="C78:K78" si="26">SUM(C70:C76)</f>
        <v>292307</v>
      </c>
      <c r="D78" s="223">
        <f t="shared" si="26"/>
        <v>302339</v>
      </c>
      <c r="E78" s="223">
        <f t="shared" si="26"/>
        <v>320153</v>
      </c>
      <c r="F78" s="223">
        <f t="shared" si="26"/>
        <v>342495</v>
      </c>
      <c r="G78" s="223">
        <f t="shared" si="26"/>
        <v>363732</v>
      </c>
      <c r="H78" s="223">
        <f t="shared" si="26"/>
        <v>386701</v>
      </c>
      <c r="I78" s="223">
        <f t="shared" si="26"/>
        <v>408988</v>
      </c>
      <c r="J78" s="223">
        <f t="shared" si="26"/>
        <v>429299</v>
      </c>
      <c r="K78" s="223">
        <f t="shared" si="26"/>
        <v>439382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D057-6BEC-4EB5-AFDD-7C38433E20CB}">
  <sheetPr>
    <tabColor rgb="FF00B050"/>
  </sheetPr>
  <dimension ref="A1:M62"/>
  <sheetViews>
    <sheetView zoomScaleNormal="100" workbookViewId="0">
      <selection activeCell="A22" sqref="A22"/>
    </sheetView>
  </sheetViews>
  <sheetFormatPr defaultRowHeight="15" x14ac:dyDescent="0.25"/>
  <cols>
    <col min="1" max="1" width="33.85546875" customWidth="1"/>
    <col min="2" max="11" width="11.5703125" bestFit="1" customWidth="1"/>
  </cols>
  <sheetData>
    <row r="1" spans="1:11" x14ac:dyDescent="0.25">
      <c r="A1" s="1" t="s">
        <v>162</v>
      </c>
    </row>
    <row r="3" spans="1:11" x14ac:dyDescent="0.25">
      <c r="A3" s="5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</row>
    <row r="4" spans="1:11" x14ac:dyDescent="0.25">
      <c r="A4" s="5" t="s">
        <v>48</v>
      </c>
      <c r="B4" s="77">
        <f>B34+B37+B49+B26+B42</f>
        <v>13317</v>
      </c>
      <c r="C4" s="77">
        <f t="shared" ref="C4:J4" si="0">C34+C37+C49+C26+C42</f>
        <v>13693</v>
      </c>
      <c r="D4" s="77">
        <f t="shared" si="0"/>
        <v>14296</v>
      </c>
      <c r="E4" s="77">
        <f t="shared" si="0"/>
        <v>14573</v>
      </c>
      <c r="F4" s="77">
        <f t="shared" si="0"/>
        <v>17037</v>
      </c>
      <c r="G4" s="77">
        <f t="shared" si="0"/>
        <v>18423</v>
      </c>
      <c r="H4" s="77">
        <f t="shared" si="0"/>
        <v>19970</v>
      </c>
      <c r="I4" s="77">
        <f t="shared" si="0"/>
        <v>22283</v>
      </c>
      <c r="J4" s="77">
        <f t="shared" si="0"/>
        <v>22309</v>
      </c>
      <c r="K4" s="77">
        <f>K34+K37+K49+K26+K42</f>
        <v>23367</v>
      </c>
    </row>
    <row r="5" spans="1:11" s="91" customFormat="1" x14ac:dyDescent="0.25">
      <c r="A5" s="89" t="s">
        <v>49</v>
      </c>
      <c r="B5" s="92">
        <f>B27+B29+B33+B35+B36+B39+B40+B41+B43+B44+B48+B50+B51+B52+B53</f>
        <v>160247</v>
      </c>
      <c r="C5" s="92">
        <f t="shared" ref="C5:J5" si="1">C27+C29+C33+C35+C36+C39+C40+C41+C43+C44+C48+C50+C51+C52+C53</f>
        <v>162740</v>
      </c>
      <c r="D5" s="92">
        <f t="shared" si="1"/>
        <v>165288</v>
      </c>
      <c r="E5" s="92">
        <f t="shared" si="1"/>
        <v>171762</v>
      </c>
      <c r="F5" s="92">
        <f t="shared" si="1"/>
        <v>180877</v>
      </c>
      <c r="G5" s="92">
        <f t="shared" si="1"/>
        <v>187637</v>
      </c>
      <c r="H5" s="92">
        <f t="shared" si="1"/>
        <v>195152</v>
      </c>
      <c r="I5" s="92">
        <f t="shared" si="1"/>
        <v>204011</v>
      </c>
      <c r="J5" s="92">
        <f t="shared" si="1"/>
        <v>210767</v>
      </c>
      <c r="K5" s="92">
        <f>K27+K29+K33+K35+K36+K39+K40+K41+K43+K44+K48+K50+K51+K52+K53</f>
        <v>213755</v>
      </c>
    </row>
    <row r="6" spans="1:11" x14ac:dyDescent="0.25">
      <c r="A6" s="5" t="s">
        <v>50</v>
      </c>
      <c r="B6" s="78">
        <f>B4+B5</f>
        <v>173564</v>
      </c>
      <c r="C6" s="78">
        <f t="shared" ref="C6:K6" si="2">C4+C5</f>
        <v>176433</v>
      </c>
      <c r="D6" s="78">
        <f t="shared" si="2"/>
        <v>179584</v>
      </c>
      <c r="E6" s="78">
        <f t="shared" si="2"/>
        <v>186335</v>
      </c>
      <c r="F6" s="78">
        <f t="shared" si="2"/>
        <v>197914</v>
      </c>
      <c r="G6" s="78">
        <f t="shared" si="2"/>
        <v>206060</v>
      </c>
      <c r="H6" s="78">
        <f t="shared" si="2"/>
        <v>215122</v>
      </c>
      <c r="I6" s="78">
        <f t="shared" si="2"/>
        <v>226294</v>
      </c>
      <c r="J6" s="78">
        <f t="shared" si="2"/>
        <v>233076</v>
      </c>
      <c r="K6" s="78">
        <f t="shared" si="2"/>
        <v>237122</v>
      </c>
    </row>
    <row r="7" spans="1:11" s="42" customFormat="1" x14ac:dyDescent="0.25">
      <c r="A7" s="72" t="s">
        <v>51</v>
      </c>
      <c r="B7" s="79">
        <f>B28+B38+B47</f>
        <v>45768</v>
      </c>
      <c r="C7" s="79">
        <f t="shared" ref="C7:J7" si="3">C28+C38+C47</f>
        <v>47079</v>
      </c>
      <c r="D7" s="79">
        <f t="shared" si="3"/>
        <v>49907</v>
      </c>
      <c r="E7" s="79">
        <f t="shared" si="3"/>
        <v>55653</v>
      </c>
      <c r="F7" s="79">
        <f t="shared" si="3"/>
        <v>60321</v>
      </c>
      <c r="G7" s="79">
        <f t="shared" si="3"/>
        <v>65091</v>
      </c>
      <c r="H7" s="79">
        <f t="shared" si="3"/>
        <v>71056</v>
      </c>
      <c r="I7" s="79">
        <f t="shared" si="3"/>
        <v>74474</v>
      </c>
      <c r="J7" s="79">
        <f t="shared" si="3"/>
        <v>79999</v>
      </c>
      <c r="K7" s="79">
        <f>K28+K38+K47</f>
        <v>80921</v>
      </c>
    </row>
    <row r="8" spans="1:11" s="91" customFormat="1" x14ac:dyDescent="0.25">
      <c r="A8" s="89" t="s">
        <v>52</v>
      </c>
      <c r="B8" s="92">
        <f>B46+B45+B32+B31+B30</f>
        <v>64512</v>
      </c>
      <c r="C8" s="92">
        <f t="shared" ref="C8:J8" si="4">C46+C45+C32+C31+C30</f>
        <v>68795</v>
      </c>
      <c r="D8" s="92">
        <f t="shared" si="4"/>
        <v>72848</v>
      </c>
      <c r="E8" s="92">
        <f t="shared" si="4"/>
        <v>78165</v>
      </c>
      <c r="F8" s="92">
        <f t="shared" si="4"/>
        <v>84260</v>
      </c>
      <c r="G8" s="92">
        <f t="shared" si="4"/>
        <v>92581</v>
      </c>
      <c r="H8" s="92">
        <f t="shared" si="4"/>
        <v>100523</v>
      </c>
      <c r="I8" s="92">
        <f t="shared" si="4"/>
        <v>108220</v>
      </c>
      <c r="J8" s="92">
        <f t="shared" si="4"/>
        <v>116224</v>
      </c>
      <c r="K8" s="92">
        <f>K46+K45+K32+K31+K30</f>
        <v>121339</v>
      </c>
    </row>
    <row r="9" spans="1:11" x14ac:dyDescent="0.25">
      <c r="A9" s="5" t="s">
        <v>53</v>
      </c>
      <c r="B9" s="78">
        <f>B7+B8</f>
        <v>110280</v>
      </c>
      <c r="C9" s="78">
        <f t="shared" ref="C9:K9" si="5">C7+C8</f>
        <v>115874</v>
      </c>
      <c r="D9" s="78">
        <f t="shared" si="5"/>
        <v>122755</v>
      </c>
      <c r="E9" s="78">
        <f t="shared" si="5"/>
        <v>133818</v>
      </c>
      <c r="F9" s="78">
        <f t="shared" si="5"/>
        <v>144581</v>
      </c>
      <c r="G9" s="78">
        <f t="shared" si="5"/>
        <v>157672</v>
      </c>
      <c r="H9" s="78">
        <f t="shared" si="5"/>
        <v>171579</v>
      </c>
      <c r="I9" s="78">
        <f t="shared" si="5"/>
        <v>182694</v>
      </c>
      <c r="J9" s="78">
        <f t="shared" si="5"/>
        <v>196223</v>
      </c>
      <c r="K9" s="78">
        <f t="shared" si="5"/>
        <v>202260</v>
      </c>
    </row>
    <row r="10" spans="1:11" x14ac:dyDescent="0.25">
      <c r="A10" s="4" t="s">
        <v>54</v>
      </c>
      <c r="B10" s="78">
        <f>B6+B9</f>
        <v>283844</v>
      </c>
      <c r="C10" s="78">
        <f t="shared" ref="C10:K10" si="6">C6+C9</f>
        <v>292307</v>
      </c>
      <c r="D10" s="78">
        <f t="shared" si="6"/>
        <v>302339</v>
      </c>
      <c r="E10" s="78">
        <f t="shared" si="6"/>
        <v>320153</v>
      </c>
      <c r="F10" s="78">
        <f t="shared" si="6"/>
        <v>342495</v>
      </c>
      <c r="G10" s="78">
        <f t="shared" si="6"/>
        <v>363732</v>
      </c>
      <c r="H10" s="78">
        <f t="shared" si="6"/>
        <v>386701</v>
      </c>
      <c r="I10" s="78">
        <f t="shared" si="6"/>
        <v>408988</v>
      </c>
      <c r="J10" s="78">
        <f t="shared" si="6"/>
        <v>429299</v>
      </c>
      <c r="K10" s="78">
        <f t="shared" si="6"/>
        <v>439382</v>
      </c>
    </row>
    <row r="13" spans="1:11" x14ac:dyDescent="0.25">
      <c r="A13" s="5"/>
      <c r="B13" s="4">
        <v>2011</v>
      </c>
      <c r="C13" s="4">
        <v>2012</v>
      </c>
      <c r="D13" s="4">
        <v>2013</v>
      </c>
      <c r="E13" s="4">
        <v>2014</v>
      </c>
      <c r="F13" s="4">
        <v>2015</v>
      </c>
      <c r="G13" s="4">
        <v>2016</v>
      </c>
      <c r="H13" s="4">
        <v>2017</v>
      </c>
      <c r="I13" s="4">
        <v>2018</v>
      </c>
      <c r="J13" s="4">
        <v>2019</v>
      </c>
      <c r="K13" s="4">
        <v>2020</v>
      </c>
    </row>
    <row r="14" spans="1:11" x14ac:dyDescent="0.25">
      <c r="A14" s="5" t="s">
        <v>48</v>
      </c>
      <c r="B14" s="28">
        <f t="shared" ref="B14:B20" si="7">B4/$B$10</f>
        <v>4.6916616169445188E-2</v>
      </c>
      <c r="C14" s="28">
        <f>C4/$C$10</f>
        <v>4.684458463191097E-2</v>
      </c>
      <c r="D14" s="28">
        <f>D4/$D$10</f>
        <v>4.7284670518854661E-2</v>
      </c>
      <c r="E14" s="28">
        <f>E4/$E$10</f>
        <v>4.5518861294443595E-2</v>
      </c>
      <c r="F14" s="28">
        <f>F4/$F$10</f>
        <v>4.9743791880173437E-2</v>
      </c>
      <c r="G14" s="28">
        <f>G4/$G$10</f>
        <v>5.0649929068654946E-2</v>
      </c>
      <c r="H14" s="28">
        <f>H4/$H$10</f>
        <v>5.1641966273684323E-2</v>
      </c>
      <c r="I14" s="28">
        <f>I4/$I$10</f>
        <v>5.4483261122575725E-2</v>
      </c>
      <c r="J14" s="28">
        <f>J4/$J$10</f>
        <v>5.196611219686046E-2</v>
      </c>
      <c r="K14" s="28">
        <f>K4/$K$10</f>
        <v>5.3181514035622761E-2</v>
      </c>
    </row>
    <row r="15" spans="1:11" s="91" customFormat="1" x14ac:dyDescent="0.25">
      <c r="A15" s="89" t="s">
        <v>49</v>
      </c>
      <c r="B15" s="90">
        <f t="shared" si="7"/>
        <v>0.56456011048322319</v>
      </c>
      <c r="C15" s="90">
        <f t="shared" ref="C15:C20" si="8">C5/$C$10</f>
        <v>0.55674342386600384</v>
      </c>
      <c r="D15" s="90">
        <f t="shared" ref="D15:D20" si="9">D5/$D$10</f>
        <v>0.5466975811919732</v>
      </c>
      <c r="E15" s="90">
        <f t="shared" ref="E15:E20" si="10">E5/$E$10</f>
        <v>0.5364997360636945</v>
      </c>
      <c r="F15" s="90">
        <f t="shared" ref="F15:F20" si="11">F5/$F$10</f>
        <v>0.52811573891589658</v>
      </c>
      <c r="G15" s="90">
        <f t="shared" ref="G15:G20" si="12">G5/$G$10</f>
        <v>0.51586607722169064</v>
      </c>
      <c r="H15" s="90">
        <f t="shared" ref="H15:H20" si="13">H5/$H$10</f>
        <v>0.50465863806920597</v>
      </c>
      <c r="I15" s="90">
        <f t="shared" ref="I15:I20" si="14">I5/$I$10</f>
        <v>0.49881903625534246</v>
      </c>
      <c r="J15" s="90">
        <f t="shared" ref="J15:J20" si="15">J5/$J$10</f>
        <v>0.49095618671368907</v>
      </c>
      <c r="K15" s="90">
        <f t="shared" ref="K15:K20" si="16">K5/$K$10</f>
        <v>0.48649011566245315</v>
      </c>
    </row>
    <row r="16" spans="1:11" x14ac:dyDescent="0.25">
      <c r="A16" s="4" t="s">
        <v>50</v>
      </c>
      <c r="B16" s="80">
        <f t="shared" si="7"/>
        <v>0.61147672665266839</v>
      </c>
      <c r="C16" s="80">
        <f t="shared" si="8"/>
        <v>0.60358800849791483</v>
      </c>
      <c r="D16" s="80">
        <f t="shared" si="9"/>
        <v>0.59398225171082786</v>
      </c>
      <c r="E16" s="80">
        <f t="shared" si="10"/>
        <v>0.5820185973581381</v>
      </c>
      <c r="F16" s="80">
        <f t="shared" si="11"/>
        <v>0.57785953079607</v>
      </c>
      <c r="G16" s="80">
        <f t="shared" si="12"/>
        <v>0.5665160062903456</v>
      </c>
      <c r="H16" s="80">
        <f t="shared" si="13"/>
        <v>0.55630060434289019</v>
      </c>
      <c r="I16" s="80">
        <f t="shared" si="14"/>
        <v>0.55330229737791814</v>
      </c>
      <c r="J16" s="80">
        <f t="shared" si="15"/>
        <v>0.54292229891054955</v>
      </c>
      <c r="K16" s="80">
        <f t="shared" si="16"/>
        <v>0.53967162969807592</v>
      </c>
    </row>
    <row r="17" spans="1:13" x14ac:dyDescent="0.25">
      <c r="A17" s="5" t="s">
        <v>51</v>
      </c>
      <c r="B17" s="28">
        <f t="shared" si="7"/>
        <v>0.16124349995067713</v>
      </c>
      <c r="C17" s="28">
        <f t="shared" si="8"/>
        <v>0.16106011830028019</v>
      </c>
      <c r="D17" s="28">
        <f t="shared" si="9"/>
        <v>0.16506967344603243</v>
      </c>
      <c r="E17" s="28">
        <f t="shared" si="10"/>
        <v>0.17383251133052011</v>
      </c>
      <c r="F17" s="28">
        <f t="shared" si="11"/>
        <v>0.17612227915735995</v>
      </c>
      <c r="G17" s="28">
        <f t="shared" si="12"/>
        <v>0.17895318531226287</v>
      </c>
      <c r="H17" s="28">
        <f t="shared" si="13"/>
        <v>0.18374920157951491</v>
      </c>
      <c r="I17" s="28">
        <f t="shared" si="14"/>
        <v>0.1820933621524348</v>
      </c>
      <c r="J17" s="28">
        <f t="shared" si="15"/>
        <v>0.18634797658508406</v>
      </c>
      <c r="K17" s="28">
        <f t="shared" si="16"/>
        <v>0.18417003882726193</v>
      </c>
    </row>
    <row r="18" spans="1:13" s="91" customFormat="1" x14ac:dyDescent="0.25">
      <c r="A18" s="89" t="s">
        <v>52</v>
      </c>
      <c r="B18" s="90">
        <f t="shared" si="7"/>
        <v>0.22727977339665451</v>
      </c>
      <c r="C18" s="90">
        <f t="shared" si="8"/>
        <v>0.23535187320180495</v>
      </c>
      <c r="D18" s="90">
        <f t="shared" si="9"/>
        <v>0.24094807484313965</v>
      </c>
      <c r="E18" s="90">
        <f t="shared" si="10"/>
        <v>0.24414889131134176</v>
      </c>
      <c r="F18" s="90">
        <f t="shared" si="11"/>
        <v>0.24601819004657002</v>
      </c>
      <c r="G18" s="90">
        <f t="shared" si="12"/>
        <v>0.25453080839739151</v>
      </c>
      <c r="H18" s="90">
        <f t="shared" si="13"/>
        <v>0.25995019407759484</v>
      </c>
      <c r="I18" s="90">
        <f t="shared" si="14"/>
        <v>0.26460434046964704</v>
      </c>
      <c r="J18" s="90">
        <f t="shared" si="15"/>
        <v>0.27072972450436644</v>
      </c>
      <c r="K18" s="90">
        <f t="shared" si="16"/>
        <v>0.27615833147466212</v>
      </c>
    </row>
    <row r="19" spans="1:13" x14ac:dyDescent="0.25">
      <c r="A19" s="4" t="s">
        <v>53</v>
      </c>
      <c r="B19" s="80">
        <f t="shared" si="7"/>
        <v>0.38852327334733161</v>
      </c>
      <c r="C19" s="80">
        <f t="shared" si="8"/>
        <v>0.39641199150208511</v>
      </c>
      <c r="D19" s="80">
        <f t="shared" si="9"/>
        <v>0.40601774828917209</v>
      </c>
      <c r="E19" s="80">
        <f t="shared" si="10"/>
        <v>0.41798140264186184</v>
      </c>
      <c r="F19" s="80">
        <f t="shared" si="11"/>
        <v>0.42214046920393</v>
      </c>
      <c r="G19" s="80">
        <f t="shared" si="12"/>
        <v>0.43348399370965435</v>
      </c>
      <c r="H19" s="80">
        <f t="shared" si="13"/>
        <v>0.44369939565710975</v>
      </c>
      <c r="I19" s="80">
        <f t="shared" si="14"/>
        <v>0.4466977026220818</v>
      </c>
      <c r="J19" s="80">
        <f t="shared" si="15"/>
        <v>0.45707770108945045</v>
      </c>
      <c r="K19" s="80">
        <f t="shared" si="16"/>
        <v>0.46032837030192408</v>
      </c>
    </row>
    <row r="20" spans="1:13" x14ac:dyDescent="0.25">
      <c r="A20" s="4" t="s">
        <v>54</v>
      </c>
      <c r="B20" s="80">
        <f t="shared" si="7"/>
        <v>1</v>
      </c>
      <c r="C20" s="80">
        <f t="shared" si="8"/>
        <v>1</v>
      </c>
      <c r="D20" s="80">
        <f t="shared" si="9"/>
        <v>1</v>
      </c>
      <c r="E20" s="80">
        <f t="shared" si="10"/>
        <v>1</v>
      </c>
      <c r="F20" s="80">
        <f t="shared" si="11"/>
        <v>1</v>
      </c>
      <c r="G20" s="80">
        <f t="shared" si="12"/>
        <v>1</v>
      </c>
      <c r="H20" s="80">
        <f t="shared" si="13"/>
        <v>1</v>
      </c>
      <c r="I20" s="80">
        <f t="shared" si="14"/>
        <v>1</v>
      </c>
      <c r="J20" s="80">
        <f t="shared" si="15"/>
        <v>1</v>
      </c>
      <c r="K20" s="80">
        <f t="shared" si="16"/>
        <v>1</v>
      </c>
    </row>
    <row r="21" spans="1:13" x14ac:dyDescent="0.25">
      <c r="M21">
        <f>K39-J39</f>
        <v>270</v>
      </c>
    </row>
    <row r="22" spans="1:13" x14ac:dyDescent="0.25">
      <c r="A22" s="23"/>
    </row>
    <row r="24" spans="1:13" x14ac:dyDescent="0.25">
      <c r="A24" t="s">
        <v>110</v>
      </c>
      <c r="B24" t="s">
        <v>109</v>
      </c>
    </row>
    <row r="25" spans="1:13" x14ac:dyDescent="0.25">
      <c r="A25" s="207" t="s">
        <v>37</v>
      </c>
      <c r="B25" s="207" t="s">
        <v>0</v>
      </c>
      <c r="C25" s="207" t="s">
        <v>1</v>
      </c>
      <c r="D25" s="207" t="s">
        <v>2</v>
      </c>
      <c r="E25" s="207" t="s">
        <v>3</v>
      </c>
      <c r="F25" s="207" t="s">
        <v>4</v>
      </c>
      <c r="G25" s="207" t="s">
        <v>5</v>
      </c>
      <c r="H25" s="207" t="s">
        <v>127</v>
      </c>
      <c r="I25" s="207" t="s">
        <v>128</v>
      </c>
      <c r="J25" s="207" t="s">
        <v>129</v>
      </c>
      <c r="K25" s="207" t="s">
        <v>36</v>
      </c>
    </row>
    <row r="26" spans="1:13" x14ac:dyDescent="0.25">
      <c r="A26" s="2" t="s">
        <v>99</v>
      </c>
      <c r="B26" s="3">
        <v>2218</v>
      </c>
      <c r="C26" s="3">
        <v>2325</v>
      </c>
      <c r="D26" s="3">
        <v>2532</v>
      </c>
      <c r="E26" s="3">
        <v>2558</v>
      </c>
      <c r="F26" s="3">
        <v>2608</v>
      </c>
      <c r="G26" s="3">
        <v>2538</v>
      </c>
      <c r="H26" s="3">
        <v>2710</v>
      </c>
      <c r="I26" s="3">
        <v>2793</v>
      </c>
      <c r="J26" s="3">
        <v>2751</v>
      </c>
      <c r="K26" s="3">
        <v>2655</v>
      </c>
    </row>
    <row r="27" spans="1:13" x14ac:dyDescent="0.25">
      <c r="A27" s="2" t="s">
        <v>20</v>
      </c>
      <c r="B27" s="3">
        <v>9987</v>
      </c>
      <c r="C27" s="3">
        <v>9670</v>
      </c>
      <c r="D27" s="3">
        <v>10043</v>
      </c>
      <c r="E27" s="3">
        <v>10985</v>
      </c>
      <c r="F27" s="3">
        <v>11528</v>
      </c>
      <c r="G27" s="3">
        <v>12183</v>
      </c>
      <c r="H27" s="3">
        <v>12798</v>
      </c>
      <c r="I27" s="3">
        <v>13654</v>
      </c>
      <c r="J27" s="3">
        <v>14478</v>
      </c>
      <c r="K27" s="3">
        <v>14290</v>
      </c>
    </row>
    <row r="28" spans="1:13" x14ac:dyDescent="0.25">
      <c r="A28" s="2" t="s">
        <v>31</v>
      </c>
      <c r="B28" s="3">
        <v>16075</v>
      </c>
      <c r="C28" s="3">
        <v>16783</v>
      </c>
      <c r="D28" s="3">
        <v>18588</v>
      </c>
      <c r="E28" s="3">
        <v>21873</v>
      </c>
      <c r="F28" s="3">
        <v>24052</v>
      </c>
      <c r="G28" s="3">
        <v>25994</v>
      </c>
      <c r="H28" s="3">
        <v>28210</v>
      </c>
      <c r="I28" s="3">
        <v>31027</v>
      </c>
      <c r="J28" s="3">
        <v>33872</v>
      </c>
      <c r="K28" s="3">
        <v>35426</v>
      </c>
    </row>
    <row r="29" spans="1:13" x14ac:dyDescent="0.25">
      <c r="A29" s="2" t="s">
        <v>17</v>
      </c>
      <c r="B29" s="3">
        <v>21472</v>
      </c>
      <c r="C29" s="3">
        <v>21881</v>
      </c>
      <c r="D29" s="3">
        <v>22294</v>
      </c>
      <c r="E29" s="3">
        <v>22539</v>
      </c>
      <c r="F29" s="3">
        <v>24381</v>
      </c>
      <c r="G29" s="3">
        <v>25868</v>
      </c>
      <c r="H29" s="3">
        <v>27030</v>
      </c>
      <c r="I29" s="3">
        <v>29036</v>
      </c>
      <c r="J29" s="3">
        <v>30885</v>
      </c>
      <c r="K29" s="3">
        <v>32706</v>
      </c>
    </row>
    <row r="30" spans="1:13" x14ac:dyDescent="0.25">
      <c r="A30" s="2" t="s">
        <v>93</v>
      </c>
      <c r="B30" s="3">
        <v>23274</v>
      </c>
      <c r="C30" s="3">
        <v>23500</v>
      </c>
      <c r="D30" s="3">
        <v>24523</v>
      </c>
      <c r="E30" s="3">
        <v>26111</v>
      </c>
      <c r="F30" s="3">
        <v>26990</v>
      </c>
      <c r="G30" s="3">
        <v>29336</v>
      </c>
      <c r="H30" s="3">
        <v>29415</v>
      </c>
      <c r="I30" s="3">
        <v>30144</v>
      </c>
      <c r="J30" s="3">
        <v>32032</v>
      </c>
      <c r="K30" s="3">
        <v>32530</v>
      </c>
    </row>
    <row r="31" spans="1:13" x14ac:dyDescent="0.25">
      <c r="A31" s="2" t="s">
        <v>91</v>
      </c>
      <c r="B31" s="3">
        <v>7390</v>
      </c>
      <c r="C31" s="3">
        <v>8602</v>
      </c>
      <c r="D31" s="3">
        <v>8886</v>
      </c>
      <c r="E31" s="3">
        <v>8877</v>
      </c>
      <c r="F31" s="3">
        <v>10042</v>
      </c>
      <c r="G31" s="3">
        <v>11071</v>
      </c>
      <c r="H31" s="3">
        <v>12239</v>
      </c>
      <c r="I31" s="3">
        <v>13300</v>
      </c>
      <c r="J31" s="3">
        <v>13107</v>
      </c>
      <c r="K31" s="3">
        <v>13659</v>
      </c>
    </row>
    <row r="32" spans="1:13" x14ac:dyDescent="0.25">
      <c r="A32" s="2" t="s">
        <v>90</v>
      </c>
      <c r="B32" s="3">
        <v>20270</v>
      </c>
      <c r="C32" s="3">
        <v>22296</v>
      </c>
      <c r="D32" s="3">
        <v>23302</v>
      </c>
      <c r="E32" s="3">
        <v>25111</v>
      </c>
      <c r="F32" s="3">
        <v>26936</v>
      </c>
      <c r="G32" s="3">
        <v>28595</v>
      </c>
      <c r="H32" s="3">
        <v>31380</v>
      </c>
      <c r="I32" s="3">
        <v>34326</v>
      </c>
      <c r="J32" s="3">
        <v>36888</v>
      </c>
      <c r="K32" s="3">
        <v>38222</v>
      </c>
    </row>
    <row r="33" spans="1:11" x14ac:dyDescent="0.25">
      <c r="A33" s="2" t="s">
        <v>88</v>
      </c>
      <c r="B33" s="3">
        <v>17318</v>
      </c>
      <c r="C33" s="3">
        <v>17995</v>
      </c>
      <c r="D33" s="3">
        <v>18846</v>
      </c>
      <c r="E33" s="3">
        <v>20012</v>
      </c>
      <c r="F33" s="3">
        <v>22187</v>
      </c>
      <c r="G33" s="3">
        <v>22540</v>
      </c>
      <c r="H33" s="3">
        <v>22296</v>
      </c>
      <c r="I33" s="3">
        <v>22452</v>
      </c>
      <c r="J33" s="3">
        <v>22882</v>
      </c>
      <c r="K33" s="3">
        <v>23462</v>
      </c>
    </row>
    <row r="34" spans="1:11" x14ac:dyDescent="0.25">
      <c r="A34" s="2" t="s">
        <v>95</v>
      </c>
      <c r="B34" s="3">
        <v>6472</v>
      </c>
      <c r="C34" s="3">
        <v>6713</v>
      </c>
      <c r="D34" s="3">
        <v>7396</v>
      </c>
      <c r="E34" s="3">
        <v>7562</v>
      </c>
      <c r="F34" s="3">
        <v>9593</v>
      </c>
      <c r="G34" s="3">
        <v>11439</v>
      </c>
      <c r="H34" s="3">
        <v>12736</v>
      </c>
      <c r="I34" s="3">
        <v>14817</v>
      </c>
      <c r="J34" s="3">
        <v>14937</v>
      </c>
      <c r="K34" s="3">
        <v>16104</v>
      </c>
    </row>
    <row r="35" spans="1:11" x14ac:dyDescent="0.25">
      <c r="A35" s="2" t="s">
        <v>97</v>
      </c>
      <c r="B35" s="3">
        <v>4885</v>
      </c>
      <c r="C35" s="3">
        <v>4845</v>
      </c>
      <c r="D35" s="3">
        <v>4391</v>
      </c>
      <c r="E35" s="3">
        <v>4137</v>
      </c>
      <c r="F35" s="3">
        <v>4081</v>
      </c>
      <c r="G35" s="3">
        <v>3781</v>
      </c>
      <c r="H35" s="3">
        <v>3917</v>
      </c>
      <c r="I35" s="3">
        <v>4196</v>
      </c>
      <c r="J35" s="3">
        <v>4149</v>
      </c>
      <c r="K35" s="3">
        <v>4063</v>
      </c>
    </row>
    <row r="36" spans="1:11" x14ac:dyDescent="0.25">
      <c r="A36" s="2" t="s">
        <v>92</v>
      </c>
      <c r="B36" s="3">
        <v>4418</v>
      </c>
      <c r="C36" s="3">
        <v>4886</v>
      </c>
      <c r="D36" s="3">
        <v>5167</v>
      </c>
      <c r="E36" s="3">
        <v>5321</v>
      </c>
      <c r="F36" s="3">
        <v>5335</v>
      </c>
      <c r="G36" s="3">
        <v>5525</v>
      </c>
      <c r="H36" s="3">
        <v>5774</v>
      </c>
      <c r="I36" s="3">
        <v>5777</v>
      </c>
      <c r="J36" s="3">
        <v>5812</v>
      </c>
      <c r="K36" s="3">
        <v>6121</v>
      </c>
    </row>
    <row r="37" spans="1:11" x14ac:dyDescent="0.25">
      <c r="A37" s="2" t="s">
        <v>96</v>
      </c>
      <c r="B37" s="3">
        <v>478</v>
      </c>
      <c r="C37" s="3">
        <v>492</v>
      </c>
      <c r="D37" s="3">
        <v>523</v>
      </c>
      <c r="E37" s="3">
        <v>519</v>
      </c>
      <c r="F37" s="3">
        <v>782</v>
      </c>
      <c r="G37" s="3">
        <v>762</v>
      </c>
      <c r="H37" s="3">
        <v>824</v>
      </c>
      <c r="I37" s="3">
        <v>823</v>
      </c>
      <c r="J37" s="3">
        <v>860</v>
      </c>
      <c r="K37" s="3">
        <v>918</v>
      </c>
    </row>
    <row r="38" spans="1:11" x14ac:dyDescent="0.25">
      <c r="A38" s="2" t="s">
        <v>29</v>
      </c>
      <c r="B38" s="3">
        <v>20625</v>
      </c>
      <c r="C38" s="3">
        <v>21123</v>
      </c>
      <c r="D38" s="3">
        <v>21796</v>
      </c>
      <c r="E38" s="3">
        <v>23318</v>
      </c>
      <c r="F38" s="3">
        <v>24967</v>
      </c>
      <c r="G38" s="3">
        <v>27155</v>
      </c>
      <c r="H38" s="3">
        <v>29516</v>
      </c>
      <c r="I38" s="3">
        <v>29707</v>
      </c>
      <c r="J38" s="3">
        <v>31189</v>
      </c>
      <c r="K38" s="3">
        <v>31408</v>
      </c>
    </row>
    <row r="39" spans="1:11" x14ac:dyDescent="0.25">
      <c r="A39" s="2" t="s">
        <v>24</v>
      </c>
      <c r="B39" s="3">
        <v>37178</v>
      </c>
      <c r="C39" s="3">
        <v>38306</v>
      </c>
      <c r="D39" s="3">
        <v>38684</v>
      </c>
      <c r="E39" s="3">
        <v>40476</v>
      </c>
      <c r="F39" s="3">
        <v>42352</v>
      </c>
      <c r="G39" s="3">
        <v>43193</v>
      </c>
      <c r="H39" s="3">
        <v>45025</v>
      </c>
      <c r="I39" s="3">
        <v>46511</v>
      </c>
      <c r="J39" s="3">
        <v>47714</v>
      </c>
      <c r="K39" s="3">
        <v>47984</v>
      </c>
    </row>
    <row r="40" spans="1:11" x14ac:dyDescent="0.25">
      <c r="A40" s="2" t="s">
        <v>19</v>
      </c>
      <c r="B40" s="3">
        <v>9635</v>
      </c>
      <c r="C40" s="3">
        <v>10021</v>
      </c>
      <c r="D40" s="3">
        <v>10436</v>
      </c>
      <c r="E40" s="3">
        <v>10902</v>
      </c>
      <c r="F40" s="3">
        <v>11754</v>
      </c>
      <c r="G40" s="3">
        <v>11833</v>
      </c>
      <c r="H40" s="3">
        <v>11944</v>
      </c>
      <c r="I40" s="3">
        <v>12573</v>
      </c>
      <c r="J40" s="3">
        <v>13109</v>
      </c>
      <c r="K40" s="3">
        <v>12576</v>
      </c>
    </row>
    <row r="41" spans="1:11" x14ac:dyDescent="0.25">
      <c r="A41" s="2" t="s">
        <v>87</v>
      </c>
      <c r="B41" s="3">
        <v>22095</v>
      </c>
      <c r="C41" s="3">
        <v>22552</v>
      </c>
      <c r="D41" s="3">
        <v>22595</v>
      </c>
      <c r="E41" s="3">
        <v>24154</v>
      </c>
      <c r="F41" s="3">
        <v>24112</v>
      </c>
      <c r="G41" s="3">
        <v>26592</v>
      </c>
      <c r="H41" s="3">
        <v>28280</v>
      </c>
      <c r="I41" s="3">
        <v>30298</v>
      </c>
      <c r="J41" s="3">
        <v>32045</v>
      </c>
      <c r="K41" s="3">
        <v>33339</v>
      </c>
    </row>
    <row r="42" spans="1:11" x14ac:dyDescent="0.25">
      <c r="A42" s="2" t="s">
        <v>98</v>
      </c>
      <c r="B42" s="3">
        <v>1483</v>
      </c>
      <c r="C42" s="3">
        <v>1459</v>
      </c>
      <c r="D42" s="3">
        <v>1395</v>
      </c>
      <c r="E42" s="3">
        <v>1412</v>
      </c>
      <c r="F42" s="3">
        <v>1437</v>
      </c>
      <c r="G42" s="3">
        <v>1474</v>
      </c>
      <c r="H42" s="3">
        <v>1499</v>
      </c>
      <c r="I42" s="3">
        <v>1538</v>
      </c>
      <c r="J42" s="3">
        <v>1334</v>
      </c>
      <c r="K42" s="3">
        <v>1333</v>
      </c>
    </row>
    <row r="43" spans="1:11" x14ac:dyDescent="0.25">
      <c r="A43" s="2" t="s">
        <v>23</v>
      </c>
      <c r="B43" s="3">
        <v>5549</v>
      </c>
      <c r="C43" s="3">
        <v>5367</v>
      </c>
      <c r="D43" s="3">
        <v>5049</v>
      </c>
      <c r="E43" s="3">
        <v>5187</v>
      </c>
      <c r="F43" s="3">
        <v>5611</v>
      </c>
      <c r="G43" s="3">
        <v>5695</v>
      </c>
      <c r="H43" s="3">
        <v>6229</v>
      </c>
      <c r="I43" s="3">
        <v>6660</v>
      </c>
      <c r="J43" s="3">
        <v>6999</v>
      </c>
      <c r="K43" s="3">
        <v>6788</v>
      </c>
    </row>
    <row r="44" spans="1:11" x14ac:dyDescent="0.25">
      <c r="A44" s="2" t="s">
        <v>86</v>
      </c>
      <c r="B44" s="3">
        <v>5519</v>
      </c>
      <c r="C44" s="3">
        <v>5020</v>
      </c>
      <c r="D44" s="3">
        <v>5316</v>
      </c>
      <c r="E44" s="3">
        <v>5418</v>
      </c>
      <c r="F44" s="3">
        <v>5937</v>
      </c>
      <c r="G44" s="3">
        <v>6416</v>
      </c>
      <c r="H44" s="3">
        <v>6849</v>
      </c>
      <c r="I44" s="3">
        <v>7080</v>
      </c>
      <c r="J44" s="3">
        <v>7038</v>
      </c>
      <c r="K44" s="3">
        <v>7212</v>
      </c>
    </row>
    <row r="45" spans="1:11" x14ac:dyDescent="0.25">
      <c r="A45" s="2" t="s">
        <v>13</v>
      </c>
      <c r="B45" s="3">
        <v>6749</v>
      </c>
      <c r="C45" s="3">
        <v>7064</v>
      </c>
      <c r="D45" s="3">
        <v>7583</v>
      </c>
      <c r="E45" s="3">
        <v>8394</v>
      </c>
      <c r="F45" s="3">
        <v>9673</v>
      </c>
      <c r="G45" s="3">
        <v>10973</v>
      </c>
      <c r="H45" s="3">
        <v>12402</v>
      </c>
      <c r="I45" s="3">
        <v>13824</v>
      </c>
      <c r="J45" s="3">
        <v>15497</v>
      </c>
      <c r="K45" s="3">
        <v>15719</v>
      </c>
    </row>
    <row r="46" spans="1:11" x14ac:dyDescent="0.25">
      <c r="A46" s="2" t="s">
        <v>94</v>
      </c>
      <c r="B46" s="3">
        <v>6829</v>
      </c>
      <c r="C46" s="3">
        <v>7333</v>
      </c>
      <c r="D46" s="3">
        <v>8554</v>
      </c>
      <c r="E46" s="3">
        <v>9672</v>
      </c>
      <c r="F46" s="3">
        <v>10619</v>
      </c>
      <c r="G46" s="3">
        <v>12606</v>
      </c>
      <c r="H46" s="3">
        <v>15087</v>
      </c>
      <c r="I46" s="3">
        <v>16626</v>
      </c>
      <c r="J46" s="3">
        <v>18700</v>
      </c>
      <c r="K46" s="3">
        <v>21209</v>
      </c>
    </row>
    <row r="47" spans="1:11" x14ac:dyDescent="0.25">
      <c r="A47" s="2" t="s">
        <v>26</v>
      </c>
      <c r="B47" s="3">
        <v>9068</v>
      </c>
      <c r="C47" s="3">
        <v>9173</v>
      </c>
      <c r="D47" s="3">
        <v>9523</v>
      </c>
      <c r="E47" s="3">
        <v>10462</v>
      </c>
      <c r="F47" s="3">
        <v>11302</v>
      </c>
      <c r="G47" s="3">
        <v>11942</v>
      </c>
      <c r="H47" s="3">
        <v>13330</v>
      </c>
      <c r="I47" s="3">
        <v>13740</v>
      </c>
      <c r="J47" s="3">
        <v>14938</v>
      </c>
      <c r="K47" s="3">
        <v>14087</v>
      </c>
    </row>
    <row r="48" spans="1:11" x14ac:dyDescent="0.25">
      <c r="A48" s="2" t="s">
        <v>27</v>
      </c>
      <c r="B48" s="3">
        <v>5371</v>
      </c>
      <c r="C48" s="3">
        <v>5516</v>
      </c>
      <c r="D48" s="3">
        <v>5250</v>
      </c>
      <c r="E48" s="3">
        <v>5281</v>
      </c>
      <c r="F48" s="3">
        <v>5321</v>
      </c>
      <c r="G48" s="3">
        <v>4983</v>
      </c>
      <c r="H48" s="3">
        <v>5095</v>
      </c>
      <c r="I48" s="3">
        <v>5081</v>
      </c>
      <c r="J48" s="3">
        <v>4588</v>
      </c>
      <c r="K48" s="3">
        <v>4365</v>
      </c>
    </row>
    <row r="49" spans="1:11" x14ac:dyDescent="0.25">
      <c r="A49" s="2" t="s">
        <v>100</v>
      </c>
      <c r="B49" s="3">
        <v>2666</v>
      </c>
      <c r="C49" s="3">
        <v>2704</v>
      </c>
      <c r="D49" s="3">
        <v>2450</v>
      </c>
      <c r="E49" s="3">
        <v>2522</v>
      </c>
      <c r="F49" s="3">
        <v>2617</v>
      </c>
      <c r="G49" s="3">
        <v>2210</v>
      </c>
      <c r="H49" s="3">
        <v>2201</v>
      </c>
      <c r="I49" s="3">
        <v>2312</v>
      </c>
      <c r="J49" s="3">
        <v>2427</v>
      </c>
      <c r="K49" s="3">
        <v>2357</v>
      </c>
    </row>
    <row r="50" spans="1:11" x14ac:dyDescent="0.25">
      <c r="A50" s="2" t="s">
        <v>16</v>
      </c>
      <c r="B50" s="3">
        <v>6078</v>
      </c>
      <c r="C50" s="3">
        <v>6166</v>
      </c>
      <c r="D50" s="3">
        <v>6397</v>
      </c>
      <c r="E50" s="3">
        <v>6521</v>
      </c>
      <c r="F50" s="3">
        <v>6991</v>
      </c>
      <c r="G50" s="3">
        <v>7403</v>
      </c>
      <c r="H50" s="3">
        <v>7885</v>
      </c>
      <c r="I50" s="3">
        <v>8391</v>
      </c>
      <c r="J50" s="3">
        <v>8316</v>
      </c>
      <c r="K50" s="3">
        <v>8467</v>
      </c>
    </row>
    <row r="51" spans="1:11" x14ac:dyDescent="0.25">
      <c r="A51" s="2" t="s">
        <v>89</v>
      </c>
      <c r="B51" s="3">
        <v>2384</v>
      </c>
      <c r="C51" s="3">
        <v>2283</v>
      </c>
      <c r="D51" s="3">
        <v>2308</v>
      </c>
      <c r="E51" s="3">
        <v>2305</v>
      </c>
      <c r="F51" s="3">
        <v>2411</v>
      </c>
      <c r="G51" s="3">
        <v>2438</v>
      </c>
      <c r="H51" s="3">
        <v>2489</v>
      </c>
      <c r="I51" s="3">
        <v>2540</v>
      </c>
      <c r="J51" s="3">
        <v>2590</v>
      </c>
      <c r="K51" s="3">
        <v>2405</v>
      </c>
    </row>
    <row r="52" spans="1:11" x14ac:dyDescent="0.25">
      <c r="A52" s="2" t="s">
        <v>15</v>
      </c>
      <c r="B52" s="3">
        <v>4209</v>
      </c>
      <c r="C52" s="3">
        <v>4208</v>
      </c>
      <c r="D52" s="3">
        <v>4464</v>
      </c>
      <c r="E52" s="3">
        <v>4264</v>
      </c>
      <c r="F52" s="3">
        <v>4533</v>
      </c>
      <c r="G52" s="3">
        <v>4615</v>
      </c>
      <c r="H52" s="3">
        <v>4786</v>
      </c>
      <c r="I52" s="3">
        <v>4779</v>
      </c>
      <c r="J52" s="3">
        <v>4954</v>
      </c>
      <c r="K52" s="3">
        <v>4755</v>
      </c>
    </row>
    <row r="53" spans="1:11" x14ac:dyDescent="0.25">
      <c r="A53" s="2" t="s">
        <v>35</v>
      </c>
      <c r="B53" s="3">
        <v>4149</v>
      </c>
      <c r="C53" s="3">
        <v>4024</v>
      </c>
      <c r="D53" s="3">
        <v>4048</v>
      </c>
      <c r="E53" s="3">
        <v>4260</v>
      </c>
      <c r="F53" s="3">
        <v>4343</v>
      </c>
      <c r="G53" s="3">
        <v>4572</v>
      </c>
      <c r="H53" s="3">
        <v>4755</v>
      </c>
      <c r="I53" s="3">
        <v>4983</v>
      </c>
      <c r="J53" s="3">
        <v>5208</v>
      </c>
      <c r="K53" s="3">
        <v>5222</v>
      </c>
    </row>
    <row r="54" spans="1:11" x14ac:dyDescent="0.25">
      <c r="A54" t="s">
        <v>38</v>
      </c>
      <c r="B54">
        <f>SUM(B26:B53)</f>
        <v>283844</v>
      </c>
      <c r="C54">
        <f t="shared" ref="C54:K54" si="17">SUM(C26:C53)</f>
        <v>292307</v>
      </c>
      <c r="D54">
        <f t="shared" si="17"/>
        <v>302339</v>
      </c>
      <c r="E54">
        <f t="shared" si="17"/>
        <v>320153</v>
      </c>
      <c r="F54">
        <f t="shared" si="17"/>
        <v>342495</v>
      </c>
      <c r="G54">
        <f t="shared" si="17"/>
        <v>363732</v>
      </c>
      <c r="H54">
        <f t="shared" si="17"/>
        <v>386701</v>
      </c>
      <c r="I54">
        <f t="shared" si="17"/>
        <v>408988</v>
      </c>
      <c r="J54">
        <f t="shared" si="17"/>
        <v>429299</v>
      </c>
      <c r="K54">
        <f t="shared" si="17"/>
        <v>439382</v>
      </c>
    </row>
    <row r="57" spans="1:11" x14ac:dyDescent="0.25">
      <c r="A57" t="s">
        <v>82</v>
      </c>
    </row>
    <row r="58" spans="1:11" x14ac:dyDescent="0.25">
      <c r="B58" s="4">
        <v>2011</v>
      </c>
      <c r="C58" s="4">
        <v>2012</v>
      </c>
      <c r="D58" s="4">
        <v>2013</v>
      </c>
      <c r="E58" s="4">
        <v>2014</v>
      </c>
      <c r="F58" s="4">
        <v>2015</v>
      </c>
      <c r="G58" s="4">
        <v>2016</v>
      </c>
      <c r="H58" s="4">
        <v>2017</v>
      </c>
      <c r="I58" s="4">
        <v>2018</v>
      </c>
      <c r="J58" s="4">
        <v>2019</v>
      </c>
      <c r="K58" s="4">
        <v>2020</v>
      </c>
    </row>
    <row r="59" spans="1:11" x14ac:dyDescent="0.25">
      <c r="A59" t="s">
        <v>48</v>
      </c>
      <c r="B59" s="23">
        <f>B14</f>
        <v>4.6916616169445188E-2</v>
      </c>
      <c r="C59" s="23">
        <f>C14</f>
        <v>4.684458463191097E-2</v>
      </c>
      <c r="D59" s="23">
        <f>D14</f>
        <v>4.7284670518854661E-2</v>
      </c>
      <c r="E59" s="23">
        <f>E14</f>
        <v>4.5518861294443595E-2</v>
      </c>
      <c r="F59" s="23">
        <f t="shared" ref="F59:K59" si="18">F14</f>
        <v>4.9743791880173437E-2</v>
      </c>
      <c r="G59" s="23">
        <f t="shared" si="18"/>
        <v>5.0649929068654946E-2</v>
      </c>
      <c r="H59" s="23">
        <f t="shared" si="18"/>
        <v>5.1641966273684323E-2</v>
      </c>
      <c r="I59" s="23">
        <f t="shared" si="18"/>
        <v>5.4483261122575725E-2</v>
      </c>
      <c r="J59" s="23">
        <f t="shared" si="18"/>
        <v>5.196611219686046E-2</v>
      </c>
      <c r="K59" s="23">
        <f t="shared" si="18"/>
        <v>5.3181514035622761E-2</v>
      </c>
    </row>
    <row r="60" spans="1:11" x14ac:dyDescent="0.25">
      <c r="A60" t="s">
        <v>49</v>
      </c>
      <c r="B60" s="23">
        <f>B15</f>
        <v>0.56456011048322319</v>
      </c>
      <c r="C60" s="23">
        <f t="shared" ref="C60:K60" si="19">C15</f>
        <v>0.55674342386600384</v>
      </c>
      <c r="D60" s="23">
        <f t="shared" si="19"/>
        <v>0.5466975811919732</v>
      </c>
      <c r="E60" s="23">
        <f t="shared" si="19"/>
        <v>0.5364997360636945</v>
      </c>
      <c r="F60" s="23">
        <f t="shared" si="19"/>
        <v>0.52811573891589658</v>
      </c>
      <c r="G60" s="23">
        <f t="shared" si="19"/>
        <v>0.51586607722169064</v>
      </c>
      <c r="H60" s="23">
        <f t="shared" si="19"/>
        <v>0.50465863806920597</v>
      </c>
      <c r="I60" s="23">
        <f t="shared" si="19"/>
        <v>0.49881903625534246</v>
      </c>
      <c r="J60" s="23">
        <f t="shared" si="19"/>
        <v>0.49095618671368907</v>
      </c>
      <c r="K60" s="23">
        <f t="shared" si="19"/>
        <v>0.48649011566245315</v>
      </c>
    </row>
    <row r="61" spans="1:11" x14ac:dyDescent="0.25">
      <c r="A61" t="s">
        <v>51</v>
      </c>
      <c r="B61" s="23">
        <f>B17</f>
        <v>0.16124349995067713</v>
      </c>
      <c r="C61" s="23">
        <f t="shared" ref="C61:K62" si="20">C17</f>
        <v>0.16106011830028019</v>
      </c>
      <c r="D61" s="23">
        <f t="shared" si="20"/>
        <v>0.16506967344603243</v>
      </c>
      <c r="E61" s="23">
        <f t="shared" si="20"/>
        <v>0.17383251133052011</v>
      </c>
      <c r="F61" s="23">
        <f t="shared" si="20"/>
        <v>0.17612227915735995</v>
      </c>
      <c r="G61" s="23">
        <f t="shared" si="20"/>
        <v>0.17895318531226287</v>
      </c>
      <c r="H61" s="23">
        <f t="shared" si="20"/>
        <v>0.18374920157951491</v>
      </c>
      <c r="I61" s="23">
        <f t="shared" si="20"/>
        <v>0.1820933621524348</v>
      </c>
      <c r="J61" s="23">
        <f t="shared" si="20"/>
        <v>0.18634797658508406</v>
      </c>
      <c r="K61" s="23">
        <f t="shared" si="20"/>
        <v>0.18417003882726193</v>
      </c>
    </row>
    <row r="62" spans="1:11" x14ac:dyDescent="0.25">
      <c r="A62" t="s">
        <v>52</v>
      </c>
      <c r="B62" s="23">
        <f>B18</f>
        <v>0.22727977339665451</v>
      </c>
      <c r="C62" s="23">
        <f t="shared" si="20"/>
        <v>0.23535187320180495</v>
      </c>
      <c r="D62" s="23">
        <f t="shared" si="20"/>
        <v>0.24094807484313965</v>
      </c>
      <c r="E62" s="23">
        <f t="shared" si="20"/>
        <v>0.24414889131134176</v>
      </c>
      <c r="F62" s="23">
        <f t="shared" si="20"/>
        <v>0.24601819004657002</v>
      </c>
      <c r="G62" s="23">
        <f t="shared" si="20"/>
        <v>0.25453080839739151</v>
      </c>
      <c r="H62" s="23">
        <f t="shared" si="20"/>
        <v>0.25995019407759484</v>
      </c>
      <c r="I62" s="23">
        <f t="shared" si="20"/>
        <v>0.26460434046964704</v>
      </c>
      <c r="J62" s="23">
        <f t="shared" si="20"/>
        <v>0.27072972450436644</v>
      </c>
      <c r="K62" s="23">
        <f t="shared" si="20"/>
        <v>0.27615833147466212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3B8C-60C7-46F2-8727-B24E1850146B}">
  <sheetPr>
    <tabColor rgb="FF00B050"/>
  </sheetPr>
  <dimension ref="A1:R64"/>
  <sheetViews>
    <sheetView topLeftCell="A40" workbookViewId="0">
      <selection activeCell="L62" sqref="L62"/>
    </sheetView>
  </sheetViews>
  <sheetFormatPr defaultRowHeight="15" x14ac:dyDescent="0.25"/>
  <cols>
    <col min="1" max="1" width="38" customWidth="1"/>
    <col min="2" max="2" width="10.85546875" customWidth="1"/>
    <col min="3" max="3" width="8.7109375" customWidth="1"/>
    <col min="4" max="4" width="10" customWidth="1"/>
    <col min="5" max="6" width="9.42578125" customWidth="1"/>
    <col min="7" max="7" width="8.85546875" customWidth="1"/>
    <col min="8" max="8" width="9.28515625" customWidth="1"/>
    <col min="9" max="9" width="8.7109375" customWidth="1"/>
    <col min="10" max="10" width="9.85546875" customWidth="1"/>
    <col min="11" max="11" width="10.5703125" customWidth="1"/>
    <col min="12" max="12" width="11.85546875" customWidth="1"/>
    <col min="13" max="13" width="12.28515625" customWidth="1"/>
    <col min="14" max="14" width="12" customWidth="1"/>
    <col min="15" max="15" width="13.42578125" customWidth="1"/>
    <col min="16" max="16" width="27.5703125" customWidth="1"/>
    <col min="18" max="18" width="12.5703125" bestFit="1" customWidth="1"/>
  </cols>
  <sheetData>
    <row r="1" spans="1:18" x14ac:dyDescent="0.25">
      <c r="A1" s="1" t="s">
        <v>163</v>
      </c>
    </row>
    <row r="3" spans="1:18" x14ac:dyDescent="0.25">
      <c r="A3" s="4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103" t="s">
        <v>111</v>
      </c>
      <c r="M3" s="95" t="s">
        <v>179</v>
      </c>
      <c r="N3" s="95" t="s">
        <v>148</v>
      </c>
      <c r="O3" s="95" t="s">
        <v>148</v>
      </c>
      <c r="P3" s="95" t="s">
        <v>164</v>
      </c>
    </row>
    <row r="4" spans="1:18" x14ac:dyDescent="0.25">
      <c r="A4" s="17" t="s">
        <v>48</v>
      </c>
      <c r="B4" s="20">
        <f t="shared" ref="B4:K4" si="0">B34+B37+B49+B26+B42</f>
        <v>12819</v>
      </c>
      <c r="C4" s="20">
        <f t="shared" si="0"/>
        <v>13111</v>
      </c>
      <c r="D4" s="20">
        <f t="shared" si="0"/>
        <v>13646</v>
      </c>
      <c r="E4" s="20">
        <f t="shared" si="0"/>
        <v>13837</v>
      </c>
      <c r="F4" s="20">
        <f t="shared" si="0"/>
        <v>15954</v>
      </c>
      <c r="G4" s="20">
        <f t="shared" si="0"/>
        <v>17383</v>
      </c>
      <c r="H4" s="20">
        <f t="shared" si="0"/>
        <v>18875</v>
      </c>
      <c r="I4" s="20">
        <f t="shared" si="0"/>
        <v>20909</v>
      </c>
      <c r="J4" s="20">
        <f t="shared" si="0"/>
        <v>20837</v>
      </c>
      <c r="K4" s="20">
        <f t="shared" si="0"/>
        <v>21925</v>
      </c>
      <c r="L4" s="104">
        <f>K4-J4</f>
        <v>1088</v>
      </c>
      <c r="M4" s="98">
        <f>L4/K4</f>
        <v>4.962371721778791E-2</v>
      </c>
      <c r="N4" s="97">
        <f>K4-B4</f>
        <v>9106</v>
      </c>
      <c r="O4" s="96">
        <f>K4-B4</f>
        <v>9106</v>
      </c>
      <c r="P4" s="186">
        <f>O4/B4</f>
        <v>0.71035182151493881</v>
      </c>
      <c r="R4" s="200"/>
    </row>
    <row r="5" spans="1:18" s="91" customFormat="1" x14ac:dyDescent="0.25">
      <c r="A5" s="106" t="s">
        <v>49</v>
      </c>
      <c r="B5" s="107">
        <f t="shared" ref="B5:K5" si="1">B27+B29+B33+B36+B40+B41+B43+B44+B48+B50+B51+B52+B53+B39+B35</f>
        <v>79360</v>
      </c>
      <c r="C5" s="107">
        <f t="shared" si="1"/>
        <v>79986</v>
      </c>
      <c r="D5" s="107">
        <f t="shared" si="1"/>
        <v>81351</v>
      </c>
      <c r="E5" s="107">
        <f t="shared" si="1"/>
        <v>85740</v>
      </c>
      <c r="F5" s="107">
        <f t="shared" si="1"/>
        <v>90458</v>
      </c>
      <c r="G5" s="107">
        <f t="shared" si="1"/>
        <v>93294</v>
      </c>
      <c r="H5" s="107">
        <f t="shared" si="1"/>
        <v>98109</v>
      </c>
      <c r="I5" s="107">
        <f t="shared" si="1"/>
        <v>102079</v>
      </c>
      <c r="J5" s="107">
        <f t="shared" si="1"/>
        <v>104791</v>
      </c>
      <c r="K5" s="107">
        <f t="shared" si="1"/>
        <v>104318</v>
      </c>
      <c r="L5" s="108">
        <f t="shared" ref="L5:L10" si="2">K5-J5</f>
        <v>-473</v>
      </c>
      <c r="M5" s="98">
        <f t="shared" ref="M5:M10" si="3">L5/K5</f>
        <v>-4.5342126957955481E-3</v>
      </c>
      <c r="N5" s="109">
        <f t="shared" ref="N5:N10" si="4">K5-B5</f>
        <v>24958</v>
      </c>
      <c r="O5" s="110">
        <f t="shared" ref="O5:O10" si="5">K5-B5</f>
        <v>24958</v>
      </c>
      <c r="P5" s="187">
        <f t="shared" ref="P5:P10" si="6">O5/B5</f>
        <v>0.31449092741935486</v>
      </c>
    </row>
    <row r="6" spans="1:18" x14ac:dyDescent="0.25">
      <c r="A6" s="4" t="s">
        <v>50</v>
      </c>
      <c r="B6" s="21">
        <f>B4+B5</f>
        <v>92179</v>
      </c>
      <c r="C6" s="21">
        <f t="shared" ref="C6:J6" si="7">C4+C5</f>
        <v>93097</v>
      </c>
      <c r="D6" s="21">
        <f t="shared" si="7"/>
        <v>94997</v>
      </c>
      <c r="E6" s="21">
        <f t="shared" si="7"/>
        <v>99577</v>
      </c>
      <c r="F6" s="21">
        <f t="shared" si="7"/>
        <v>106412</v>
      </c>
      <c r="G6" s="21">
        <f t="shared" si="7"/>
        <v>110677</v>
      </c>
      <c r="H6" s="21">
        <f t="shared" si="7"/>
        <v>116984</v>
      </c>
      <c r="I6" s="21">
        <f t="shared" si="7"/>
        <v>122988</v>
      </c>
      <c r="J6" s="21">
        <f t="shared" si="7"/>
        <v>125628</v>
      </c>
      <c r="K6" s="21">
        <f>K4+K5</f>
        <v>126243</v>
      </c>
      <c r="L6" s="104">
        <f t="shared" si="2"/>
        <v>615</v>
      </c>
      <c r="M6" s="98">
        <f t="shared" si="3"/>
        <v>4.8715572348565859E-3</v>
      </c>
      <c r="N6" s="97">
        <f t="shared" si="4"/>
        <v>34064</v>
      </c>
      <c r="O6" s="96">
        <f t="shared" si="5"/>
        <v>34064</v>
      </c>
      <c r="P6" s="186">
        <f t="shared" si="6"/>
        <v>0.36954186962323304</v>
      </c>
    </row>
    <row r="7" spans="1:18" s="91" customFormat="1" x14ac:dyDescent="0.25">
      <c r="A7" s="106" t="s">
        <v>51</v>
      </c>
      <c r="B7" s="126">
        <f t="shared" ref="B7:K7" si="8">B28+B38+B47</f>
        <v>25359</v>
      </c>
      <c r="C7" s="126">
        <f t="shared" si="8"/>
        <v>25581</v>
      </c>
      <c r="D7" s="126">
        <f t="shared" si="8"/>
        <v>26990</v>
      </c>
      <c r="E7" s="126">
        <f t="shared" si="8"/>
        <v>29721</v>
      </c>
      <c r="F7" s="126">
        <f t="shared" si="8"/>
        <v>31473</v>
      </c>
      <c r="G7" s="126">
        <f t="shared" si="8"/>
        <v>33407</v>
      </c>
      <c r="H7" s="126">
        <f t="shared" si="8"/>
        <v>36105</v>
      </c>
      <c r="I7" s="126">
        <f t="shared" si="8"/>
        <v>37141</v>
      </c>
      <c r="J7" s="126">
        <f t="shared" si="8"/>
        <v>39035</v>
      </c>
      <c r="K7" s="126">
        <f t="shared" si="8"/>
        <v>38926</v>
      </c>
      <c r="L7" s="108">
        <f t="shared" si="2"/>
        <v>-109</v>
      </c>
      <c r="M7" s="98">
        <f t="shared" si="3"/>
        <v>-2.8001849663464007E-3</v>
      </c>
      <c r="N7" s="109">
        <f t="shared" si="4"/>
        <v>13567</v>
      </c>
      <c r="O7" s="110">
        <f t="shared" si="5"/>
        <v>13567</v>
      </c>
      <c r="P7" s="187">
        <f t="shared" si="6"/>
        <v>0.53499743680744505</v>
      </c>
    </row>
    <row r="8" spans="1:18" x14ac:dyDescent="0.25">
      <c r="A8" s="17" t="s">
        <v>52</v>
      </c>
      <c r="B8" s="20">
        <f>B30+B31+B32+B45+B46</f>
        <v>16609</v>
      </c>
      <c r="C8" s="20">
        <f t="shared" ref="C8:K8" si="9">C30+C31+C32+C45+C46</f>
        <v>16727</v>
      </c>
      <c r="D8" s="20">
        <f t="shared" si="9"/>
        <v>17816</v>
      </c>
      <c r="E8" s="20">
        <f t="shared" si="9"/>
        <v>19267</v>
      </c>
      <c r="F8" s="20">
        <f t="shared" si="9"/>
        <v>21132</v>
      </c>
      <c r="G8" s="20">
        <f t="shared" si="9"/>
        <v>22517</v>
      </c>
      <c r="H8" s="20">
        <f t="shared" si="9"/>
        <v>23849</v>
      </c>
      <c r="I8" s="20">
        <f t="shared" si="9"/>
        <v>25017</v>
      </c>
      <c r="J8" s="20">
        <f t="shared" si="9"/>
        <v>26891</v>
      </c>
      <c r="K8" s="20">
        <f t="shared" si="9"/>
        <v>27018</v>
      </c>
      <c r="L8" s="104">
        <f t="shared" si="2"/>
        <v>127</v>
      </c>
      <c r="M8" s="98">
        <f t="shared" si="3"/>
        <v>4.7005699903767857E-3</v>
      </c>
      <c r="N8" s="97">
        <f t="shared" si="4"/>
        <v>10409</v>
      </c>
      <c r="O8" s="96">
        <f t="shared" si="5"/>
        <v>10409</v>
      </c>
      <c r="P8" s="186">
        <f t="shared" si="6"/>
        <v>0.62670841110241438</v>
      </c>
    </row>
    <row r="9" spans="1:18" x14ac:dyDescent="0.25">
      <c r="A9" s="4" t="s">
        <v>53</v>
      </c>
      <c r="B9" s="21">
        <f>B7+B8</f>
        <v>41968</v>
      </c>
      <c r="C9" s="21">
        <f t="shared" ref="C9:K9" si="10">C7+C8</f>
        <v>42308</v>
      </c>
      <c r="D9" s="21">
        <f t="shared" si="10"/>
        <v>44806</v>
      </c>
      <c r="E9" s="21">
        <f t="shared" si="10"/>
        <v>48988</v>
      </c>
      <c r="F9" s="21">
        <f t="shared" si="10"/>
        <v>52605</v>
      </c>
      <c r="G9" s="21">
        <f t="shared" si="10"/>
        <v>55924</v>
      </c>
      <c r="H9" s="21">
        <f t="shared" si="10"/>
        <v>59954</v>
      </c>
      <c r="I9" s="21">
        <f t="shared" si="10"/>
        <v>62158</v>
      </c>
      <c r="J9" s="21">
        <f t="shared" si="10"/>
        <v>65926</v>
      </c>
      <c r="K9" s="21">
        <f t="shared" si="10"/>
        <v>65944</v>
      </c>
      <c r="L9" s="104">
        <f t="shared" si="2"/>
        <v>18</v>
      </c>
      <c r="M9" s="98">
        <f t="shared" si="3"/>
        <v>2.7295887419628774E-4</v>
      </c>
      <c r="N9" s="97">
        <f t="shared" si="4"/>
        <v>23976</v>
      </c>
      <c r="O9" s="96">
        <f t="shared" si="5"/>
        <v>23976</v>
      </c>
      <c r="P9" s="186">
        <f t="shared" si="6"/>
        <v>0.57129241326725122</v>
      </c>
    </row>
    <row r="10" spans="1:18" x14ac:dyDescent="0.25">
      <c r="A10" s="4" t="s">
        <v>54</v>
      </c>
      <c r="B10" s="21">
        <f>B6+B9</f>
        <v>134147</v>
      </c>
      <c r="C10" s="21">
        <f t="shared" ref="C10:K10" si="11">C6+C9</f>
        <v>135405</v>
      </c>
      <c r="D10" s="21">
        <f t="shared" si="11"/>
        <v>139803</v>
      </c>
      <c r="E10" s="21">
        <f t="shared" si="11"/>
        <v>148565</v>
      </c>
      <c r="F10" s="21">
        <f t="shared" si="11"/>
        <v>159017</v>
      </c>
      <c r="G10" s="21">
        <f t="shared" si="11"/>
        <v>166601</v>
      </c>
      <c r="H10" s="21">
        <f t="shared" si="11"/>
        <v>176938</v>
      </c>
      <c r="I10" s="21">
        <f t="shared" si="11"/>
        <v>185146</v>
      </c>
      <c r="J10" s="21">
        <f t="shared" si="11"/>
        <v>191554</v>
      </c>
      <c r="K10" s="21">
        <f t="shared" si="11"/>
        <v>192187</v>
      </c>
      <c r="L10" s="104">
        <f t="shared" si="2"/>
        <v>633</v>
      </c>
      <c r="M10" s="98">
        <f t="shared" si="3"/>
        <v>3.2936671054753963E-3</v>
      </c>
      <c r="N10" s="97">
        <f t="shared" si="4"/>
        <v>58040</v>
      </c>
      <c r="O10" s="96">
        <f t="shared" si="5"/>
        <v>58040</v>
      </c>
      <c r="P10" s="186">
        <f t="shared" si="6"/>
        <v>0.43265969421604655</v>
      </c>
    </row>
    <row r="11" spans="1:18" s="15" customForma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93"/>
      <c r="M11" s="94"/>
      <c r="N11" s="93"/>
    </row>
    <row r="12" spans="1:18" x14ac:dyDescent="0.25">
      <c r="L12" s="38"/>
      <c r="M12" s="38"/>
      <c r="N12" s="38"/>
      <c r="O12" s="16"/>
    </row>
    <row r="13" spans="1:18" x14ac:dyDescent="0.25">
      <c r="A13" s="5"/>
      <c r="B13" s="4">
        <v>2011</v>
      </c>
      <c r="C13" s="4">
        <v>2012</v>
      </c>
      <c r="D13" s="4">
        <v>2013</v>
      </c>
      <c r="E13" s="4">
        <v>2014</v>
      </c>
      <c r="F13" s="4">
        <v>2015</v>
      </c>
      <c r="G13" s="4">
        <v>2016</v>
      </c>
      <c r="H13" s="4">
        <v>2017</v>
      </c>
      <c r="I13" s="4">
        <v>2018</v>
      </c>
      <c r="J13" s="4">
        <v>2019</v>
      </c>
      <c r="K13" s="4">
        <v>2020</v>
      </c>
      <c r="L13" s="102"/>
      <c r="M13" s="105"/>
      <c r="N13" s="38"/>
      <c r="O13" s="38"/>
      <c r="P13" s="38"/>
      <c r="Q13" s="15"/>
    </row>
    <row r="14" spans="1:18" x14ac:dyDescent="0.25">
      <c r="A14" s="5" t="s">
        <v>48</v>
      </c>
      <c r="B14" s="28">
        <f t="shared" ref="B14:B20" si="12">B4/$B$10</f>
        <v>9.5559349072286373E-2</v>
      </c>
      <c r="C14" s="28">
        <f>C4/$C$10</f>
        <v>9.6828034415272698E-2</v>
      </c>
      <c r="D14" s="28">
        <f>D4/$D$10</f>
        <v>9.7608778066278976E-2</v>
      </c>
      <c r="E14" s="28">
        <f>E4/$E$10</f>
        <v>9.3137683842089328E-2</v>
      </c>
      <c r="F14" s="28">
        <f>F4/$F$10</f>
        <v>0.10032889565266606</v>
      </c>
      <c r="G14" s="28">
        <f>G4/$G$10</f>
        <v>0.10433910960918602</v>
      </c>
      <c r="H14" s="28">
        <f>H4/$H$10</f>
        <v>0.10667578473815686</v>
      </c>
      <c r="I14" s="28">
        <f>I4/$I$10</f>
        <v>0.11293249651626285</v>
      </c>
      <c r="J14" s="28">
        <f>J4/$J$10</f>
        <v>0.10877872558129822</v>
      </c>
      <c r="K14" s="28">
        <f>K4/$K$10</f>
        <v>0.11408159761066045</v>
      </c>
      <c r="L14" s="101"/>
      <c r="M14" s="100"/>
      <c r="N14" s="99"/>
      <c r="O14" s="38"/>
      <c r="P14" s="38"/>
      <c r="Q14" s="15"/>
    </row>
    <row r="15" spans="1:18" x14ac:dyDescent="0.25">
      <c r="A15" s="89" t="s">
        <v>49</v>
      </c>
      <c r="B15" s="90">
        <f t="shared" si="12"/>
        <v>0.59158982310450481</v>
      </c>
      <c r="C15" s="90">
        <f t="shared" ref="C15:C20" si="13">C5/$C$10</f>
        <v>0.59071673867287022</v>
      </c>
      <c r="D15" s="90">
        <f t="shared" ref="D15:D20" si="14">D5/$D$10</f>
        <v>0.58189738417630521</v>
      </c>
      <c r="E15" s="90">
        <f t="shared" ref="E15:E20" si="15">E5/$E$10</f>
        <v>0.57712112543331207</v>
      </c>
      <c r="F15" s="90">
        <f t="shared" ref="F15:F20" si="16">F5/$F$10</f>
        <v>0.56885741776036525</v>
      </c>
      <c r="G15" s="90">
        <f t="shared" ref="G15:G20" si="17">G5/$G$10</f>
        <v>0.55998463394577469</v>
      </c>
      <c r="H15" s="90">
        <f t="shared" ref="H15:H20" si="18">H5/$H$10</f>
        <v>0.55448236105302418</v>
      </c>
      <c r="I15" s="90">
        <f t="shared" ref="I15:I20" si="19">I5/$I$10</f>
        <v>0.55134326423471203</v>
      </c>
      <c r="J15" s="90">
        <f t="shared" ref="J15:J20" si="20">J5/$J$10</f>
        <v>0.54705722668281531</v>
      </c>
      <c r="K15" s="90">
        <f t="shared" ref="K15:K20" si="21">K5/$K$10</f>
        <v>0.54279425767611755</v>
      </c>
      <c r="L15" s="102"/>
      <c r="M15" s="38"/>
      <c r="N15" s="38"/>
      <c r="O15" s="38"/>
      <c r="P15" s="38"/>
      <c r="Q15" s="15"/>
    </row>
    <row r="16" spans="1:18" x14ac:dyDescent="0.25">
      <c r="A16" s="4" t="s">
        <v>50</v>
      </c>
      <c r="B16" s="80">
        <f t="shared" si="12"/>
        <v>0.68714917217679117</v>
      </c>
      <c r="C16" s="80">
        <f t="shared" si="13"/>
        <v>0.68754477308814299</v>
      </c>
      <c r="D16" s="80">
        <f t="shared" si="14"/>
        <v>0.6795061622425842</v>
      </c>
      <c r="E16" s="80">
        <f t="shared" si="15"/>
        <v>0.67025880927540138</v>
      </c>
      <c r="F16" s="80">
        <f t="shared" si="16"/>
        <v>0.66918631341303136</v>
      </c>
      <c r="G16" s="80">
        <f t="shared" si="17"/>
        <v>0.6643237435549606</v>
      </c>
      <c r="H16" s="80">
        <f t="shared" si="18"/>
        <v>0.66115814579118104</v>
      </c>
      <c r="I16" s="80">
        <f t="shared" si="19"/>
        <v>0.66427576075097494</v>
      </c>
      <c r="J16" s="80">
        <f t="shared" si="20"/>
        <v>0.65583595226411351</v>
      </c>
      <c r="K16" s="80">
        <f t="shared" si="21"/>
        <v>0.65687585528677794</v>
      </c>
      <c r="L16" s="102"/>
      <c r="M16" s="38"/>
      <c r="N16" s="38"/>
      <c r="O16" s="38"/>
      <c r="P16" s="38"/>
      <c r="Q16" s="15"/>
    </row>
    <row r="17" spans="1:17" x14ac:dyDescent="0.25">
      <c r="A17" s="5" t="s">
        <v>51</v>
      </c>
      <c r="B17" s="28">
        <f t="shared" si="12"/>
        <v>0.18903889017272096</v>
      </c>
      <c r="C17" s="28">
        <f t="shared" si="13"/>
        <v>0.18892212252132493</v>
      </c>
      <c r="D17" s="28">
        <f t="shared" si="14"/>
        <v>0.19305737358998018</v>
      </c>
      <c r="E17" s="28">
        <f t="shared" si="15"/>
        <v>0.20005384848382862</v>
      </c>
      <c r="F17" s="28">
        <f t="shared" si="16"/>
        <v>0.19792223472962012</v>
      </c>
      <c r="G17" s="28">
        <f t="shared" si="17"/>
        <v>0.20052100527607877</v>
      </c>
      <c r="H17" s="28">
        <f t="shared" si="18"/>
        <v>0.20405452757463066</v>
      </c>
      <c r="I17" s="28">
        <f t="shared" si="19"/>
        <v>0.20060384777418902</v>
      </c>
      <c r="J17" s="28">
        <f t="shared" si="20"/>
        <v>0.2037806571515082</v>
      </c>
      <c r="K17" s="28">
        <f t="shared" si="21"/>
        <v>0.20254231555724372</v>
      </c>
      <c r="L17" s="102"/>
      <c r="M17" s="38"/>
      <c r="N17" s="38"/>
      <c r="O17" s="38"/>
      <c r="P17" s="38"/>
      <c r="Q17" s="15"/>
    </row>
    <row r="18" spans="1:17" x14ac:dyDescent="0.25">
      <c r="A18" s="89" t="s">
        <v>52</v>
      </c>
      <c r="B18" s="90">
        <f t="shared" si="12"/>
        <v>0.1238119376504879</v>
      </c>
      <c r="C18" s="90">
        <f t="shared" si="13"/>
        <v>0.12353310439053211</v>
      </c>
      <c r="D18" s="90">
        <f t="shared" si="14"/>
        <v>0.12743646416743559</v>
      </c>
      <c r="E18" s="90">
        <f t="shared" si="15"/>
        <v>0.12968734224077003</v>
      </c>
      <c r="F18" s="90">
        <f t="shared" si="16"/>
        <v>0.13289145185734857</v>
      </c>
      <c r="G18" s="90">
        <f t="shared" si="17"/>
        <v>0.13515525116896057</v>
      </c>
      <c r="H18" s="90">
        <f t="shared" si="18"/>
        <v>0.13478732663418824</v>
      </c>
      <c r="I18" s="90">
        <f t="shared" si="19"/>
        <v>0.13512039147483607</v>
      </c>
      <c r="J18" s="90">
        <f t="shared" si="20"/>
        <v>0.14038339058437829</v>
      </c>
      <c r="K18" s="90">
        <f t="shared" si="21"/>
        <v>0.14058182915597831</v>
      </c>
      <c r="L18" s="102"/>
      <c r="M18" s="38"/>
      <c r="N18" s="38"/>
      <c r="O18" s="38"/>
      <c r="P18" s="38"/>
      <c r="Q18" s="15"/>
    </row>
    <row r="19" spans="1:17" x14ac:dyDescent="0.25">
      <c r="A19" s="4" t="s">
        <v>53</v>
      </c>
      <c r="B19" s="80">
        <f t="shared" si="12"/>
        <v>0.31285082782320889</v>
      </c>
      <c r="C19" s="80">
        <f t="shared" si="13"/>
        <v>0.31245522691185701</v>
      </c>
      <c r="D19" s="80">
        <f t="shared" si="14"/>
        <v>0.3204938377574158</v>
      </c>
      <c r="E19" s="80">
        <f t="shared" si="15"/>
        <v>0.32974119072459868</v>
      </c>
      <c r="F19" s="80">
        <f t="shared" si="16"/>
        <v>0.33081368658696869</v>
      </c>
      <c r="G19" s="80">
        <f t="shared" si="17"/>
        <v>0.33567625644503934</v>
      </c>
      <c r="H19" s="80">
        <f t="shared" si="18"/>
        <v>0.3388418542088189</v>
      </c>
      <c r="I19" s="80">
        <f t="shared" si="19"/>
        <v>0.33572423924902511</v>
      </c>
      <c r="J19" s="80">
        <f t="shared" si="20"/>
        <v>0.34416404773588649</v>
      </c>
      <c r="K19" s="80">
        <f t="shared" si="21"/>
        <v>0.343124144713222</v>
      </c>
      <c r="L19" s="102"/>
      <c r="M19" s="38"/>
      <c r="N19" s="38"/>
      <c r="O19" s="38"/>
      <c r="P19" s="38"/>
      <c r="Q19" s="15"/>
    </row>
    <row r="20" spans="1:17" x14ac:dyDescent="0.25">
      <c r="A20" s="4" t="s">
        <v>54</v>
      </c>
      <c r="B20" s="80">
        <f t="shared" si="12"/>
        <v>1</v>
      </c>
      <c r="C20" s="80">
        <f t="shared" si="13"/>
        <v>1</v>
      </c>
      <c r="D20" s="80">
        <f t="shared" si="14"/>
        <v>1</v>
      </c>
      <c r="E20" s="80">
        <f t="shared" si="15"/>
        <v>1</v>
      </c>
      <c r="F20" s="80">
        <f t="shared" si="16"/>
        <v>1</v>
      </c>
      <c r="G20" s="80">
        <f t="shared" si="17"/>
        <v>1</v>
      </c>
      <c r="H20" s="80">
        <f t="shared" si="18"/>
        <v>1</v>
      </c>
      <c r="I20" s="80">
        <f t="shared" si="19"/>
        <v>1</v>
      </c>
      <c r="J20" s="80">
        <f t="shared" si="20"/>
        <v>1</v>
      </c>
      <c r="K20" s="80">
        <f t="shared" si="21"/>
        <v>1</v>
      </c>
      <c r="L20" s="102"/>
      <c r="M20" s="38"/>
      <c r="N20" s="38"/>
      <c r="O20" s="38"/>
      <c r="P20" s="38"/>
      <c r="Q20" s="15"/>
    </row>
    <row r="23" spans="1:17" x14ac:dyDescent="0.25">
      <c r="B23" s="16"/>
      <c r="C23" s="16"/>
    </row>
    <row r="24" spans="1:17" x14ac:dyDescent="0.25">
      <c r="A24" t="s">
        <v>110</v>
      </c>
      <c r="B24" t="s">
        <v>109</v>
      </c>
    </row>
    <row r="25" spans="1:17" x14ac:dyDescent="0.25">
      <c r="A25" s="5" t="s">
        <v>37</v>
      </c>
      <c r="B25" s="4">
        <v>2011</v>
      </c>
      <c r="C25" s="4">
        <v>2012</v>
      </c>
      <c r="D25" s="4">
        <v>2013</v>
      </c>
      <c r="E25" s="4">
        <v>2014</v>
      </c>
      <c r="F25" s="4">
        <v>2015</v>
      </c>
      <c r="G25" s="4">
        <v>2016</v>
      </c>
      <c r="H25" s="4">
        <v>2017</v>
      </c>
      <c r="I25" s="4">
        <v>2018</v>
      </c>
      <c r="J25" s="4">
        <v>2019</v>
      </c>
      <c r="K25" s="4">
        <v>2020</v>
      </c>
      <c r="L25" s="183" t="s">
        <v>111</v>
      </c>
      <c r="M25" s="183" t="s">
        <v>179</v>
      </c>
      <c r="N25" s="183" t="s">
        <v>148</v>
      </c>
      <c r="O25" s="183" t="s">
        <v>148</v>
      </c>
      <c r="P25" s="183" t="s">
        <v>164</v>
      </c>
    </row>
    <row r="26" spans="1:17" s="42" customFormat="1" x14ac:dyDescent="0.25">
      <c r="A26" s="70" t="s">
        <v>99</v>
      </c>
      <c r="B26" s="209">
        <v>2085</v>
      </c>
      <c r="C26" s="209">
        <v>2095</v>
      </c>
      <c r="D26" s="209">
        <v>2246</v>
      </c>
      <c r="E26" s="209">
        <v>2217</v>
      </c>
      <c r="F26" s="209">
        <v>2276</v>
      </c>
      <c r="G26" s="209">
        <v>2237</v>
      </c>
      <c r="H26" s="209">
        <v>2445</v>
      </c>
      <c r="I26" s="209">
        <v>2527</v>
      </c>
      <c r="J26" s="209">
        <v>2465</v>
      </c>
      <c r="K26" s="209">
        <v>2368</v>
      </c>
      <c r="L26" s="46">
        <f>K26-J26</f>
        <v>-97</v>
      </c>
      <c r="M26" s="47">
        <f>L26/K26</f>
        <v>-4.0962837837837836E-2</v>
      </c>
      <c r="N26" s="46">
        <f>K26-B26</f>
        <v>283</v>
      </c>
      <c r="O26" s="184">
        <f>K26-B26</f>
        <v>283</v>
      </c>
      <c r="P26" s="185">
        <f>(K26-B26)/B26</f>
        <v>0.13573141486810553</v>
      </c>
    </row>
    <row r="27" spans="1:17" x14ac:dyDescent="0.25">
      <c r="A27" s="17" t="s">
        <v>20</v>
      </c>
      <c r="B27" s="3">
        <v>8097</v>
      </c>
      <c r="C27" s="3">
        <v>7791</v>
      </c>
      <c r="D27" s="3">
        <v>8166</v>
      </c>
      <c r="E27" s="3">
        <v>9044</v>
      </c>
      <c r="F27" s="3">
        <v>9529</v>
      </c>
      <c r="G27" s="3">
        <v>10205</v>
      </c>
      <c r="H27" s="3">
        <v>10686</v>
      </c>
      <c r="I27" s="3">
        <v>11374</v>
      </c>
      <c r="J27" s="3">
        <v>12328</v>
      </c>
      <c r="K27" s="3">
        <v>12151</v>
      </c>
      <c r="L27" s="46">
        <f t="shared" ref="L27:L54" si="22">K27-J27</f>
        <v>-177</v>
      </c>
      <c r="M27" s="47">
        <f t="shared" ref="M27:M54" si="23">L27/K27</f>
        <v>-1.4566702329026418E-2</v>
      </c>
      <c r="N27" s="46">
        <f t="shared" ref="N27:N54" si="24">K27-B27</f>
        <v>4054</v>
      </c>
      <c r="O27" s="184">
        <f t="shared" ref="O27:O54" si="25">K27-B27</f>
        <v>4054</v>
      </c>
      <c r="P27" s="185">
        <f t="shared" ref="P27:P54" si="26">(K27-B27)/B27</f>
        <v>0.50067926392491047</v>
      </c>
    </row>
    <row r="28" spans="1:17" x14ac:dyDescent="0.25">
      <c r="A28" s="17" t="s">
        <v>31</v>
      </c>
      <c r="B28" s="3">
        <v>14246</v>
      </c>
      <c r="C28" s="3">
        <v>14517</v>
      </c>
      <c r="D28" s="3">
        <v>15502</v>
      </c>
      <c r="E28" s="3">
        <v>17918</v>
      </c>
      <c r="F28" s="3">
        <v>19168</v>
      </c>
      <c r="G28" s="3">
        <v>20139</v>
      </c>
      <c r="H28" s="3">
        <v>21322</v>
      </c>
      <c r="I28" s="3">
        <v>21694</v>
      </c>
      <c r="J28" s="3">
        <v>22709</v>
      </c>
      <c r="K28" s="3">
        <v>23491</v>
      </c>
      <c r="L28" s="46">
        <f t="shared" si="22"/>
        <v>782</v>
      </c>
      <c r="M28" s="47">
        <f t="shared" si="23"/>
        <v>3.3289344855476563E-2</v>
      </c>
      <c r="N28" s="46">
        <f t="shared" si="24"/>
        <v>9245</v>
      </c>
      <c r="O28" s="184">
        <f t="shared" si="25"/>
        <v>9245</v>
      </c>
      <c r="P28" s="185">
        <f t="shared" si="26"/>
        <v>0.64895409237680757</v>
      </c>
    </row>
    <row r="29" spans="1:17" x14ac:dyDescent="0.25">
      <c r="A29" s="17" t="s">
        <v>17</v>
      </c>
      <c r="B29" s="3">
        <v>2311</v>
      </c>
      <c r="C29" s="3">
        <v>2413</v>
      </c>
      <c r="D29" s="3">
        <v>2502</v>
      </c>
      <c r="E29" s="3">
        <v>2476</v>
      </c>
      <c r="F29" s="3">
        <v>2674</v>
      </c>
      <c r="G29" s="3">
        <v>2824</v>
      </c>
      <c r="H29" s="3">
        <v>3089</v>
      </c>
      <c r="I29" s="3">
        <v>3242</v>
      </c>
      <c r="J29" s="3">
        <v>3331</v>
      </c>
      <c r="K29" s="3">
        <v>3847</v>
      </c>
      <c r="L29" s="46">
        <f t="shared" si="22"/>
        <v>516</v>
      </c>
      <c r="M29" s="47">
        <f t="shared" si="23"/>
        <v>0.13413049129191579</v>
      </c>
      <c r="N29" s="46">
        <f t="shared" si="24"/>
        <v>1536</v>
      </c>
      <c r="O29" s="184">
        <f t="shared" si="25"/>
        <v>1536</v>
      </c>
      <c r="P29" s="185">
        <f t="shared" si="26"/>
        <v>0.66464733881436611</v>
      </c>
    </row>
    <row r="30" spans="1:17" x14ac:dyDescent="0.25">
      <c r="A30" s="17" t="s">
        <v>93</v>
      </c>
      <c r="B30" s="3">
        <v>8170</v>
      </c>
      <c r="C30" s="3">
        <v>8549</v>
      </c>
      <c r="D30" s="3">
        <v>9083</v>
      </c>
      <c r="E30" s="3">
        <v>9789</v>
      </c>
      <c r="F30" s="3">
        <v>10810</v>
      </c>
      <c r="G30" s="3">
        <v>11751</v>
      </c>
      <c r="H30" s="3">
        <v>12113</v>
      </c>
      <c r="I30" s="3">
        <v>12411</v>
      </c>
      <c r="J30" s="3">
        <v>13174</v>
      </c>
      <c r="K30" s="3">
        <v>13308</v>
      </c>
      <c r="L30" s="46">
        <f t="shared" si="22"/>
        <v>134</v>
      </c>
      <c r="M30" s="47">
        <f t="shared" si="23"/>
        <v>1.0069131349564171E-2</v>
      </c>
      <c r="N30" s="46">
        <f t="shared" si="24"/>
        <v>5138</v>
      </c>
      <c r="O30" s="184">
        <f t="shared" si="25"/>
        <v>5138</v>
      </c>
      <c r="P30" s="185">
        <f t="shared" si="26"/>
        <v>0.62888616891064875</v>
      </c>
    </row>
    <row r="31" spans="1:17" x14ac:dyDescent="0.25">
      <c r="A31" s="17" t="s">
        <v>91</v>
      </c>
      <c r="B31" s="3">
        <v>39</v>
      </c>
      <c r="C31" s="3">
        <v>47</v>
      </c>
      <c r="D31" s="3">
        <v>58</v>
      </c>
      <c r="E31" s="3">
        <v>58</v>
      </c>
      <c r="F31" s="3">
        <v>63</v>
      </c>
      <c r="G31" s="3">
        <v>62</v>
      </c>
      <c r="H31" s="3">
        <v>74</v>
      </c>
      <c r="I31" s="3">
        <v>95</v>
      </c>
      <c r="J31" s="3">
        <v>132</v>
      </c>
      <c r="K31" s="3">
        <v>148</v>
      </c>
      <c r="L31" s="46">
        <f t="shared" si="22"/>
        <v>16</v>
      </c>
      <c r="M31" s="47">
        <f t="shared" si="23"/>
        <v>0.10810810810810811</v>
      </c>
      <c r="N31" s="46">
        <f t="shared" si="24"/>
        <v>109</v>
      </c>
      <c r="O31" s="184">
        <f t="shared" si="25"/>
        <v>109</v>
      </c>
      <c r="P31" s="185">
        <f t="shared" si="26"/>
        <v>2.7948717948717947</v>
      </c>
    </row>
    <row r="32" spans="1:17" x14ac:dyDescent="0.25">
      <c r="A32" s="17" t="s">
        <v>90</v>
      </c>
      <c r="B32" s="3">
        <v>520</v>
      </c>
      <c r="C32" s="3">
        <v>632</v>
      </c>
      <c r="D32" s="3">
        <v>766</v>
      </c>
      <c r="E32" s="3">
        <v>819</v>
      </c>
      <c r="F32" s="3">
        <v>960</v>
      </c>
      <c r="G32" s="3">
        <v>1065</v>
      </c>
      <c r="H32" s="3">
        <v>1279</v>
      </c>
      <c r="I32" s="3">
        <v>1385</v>
      </c>
      <c r="J32" s="3">
        <v>1554</v>
      </c>
      <c r="K32" s="3">
        <v>1669</v>
      </c>
      <c r="L32" s="46">
        <f t="shared" si="22"/>
        <v>115</v>
      </c>
      <c r="M32" s="47">
        <f t="shared" si="23"/>
        <v>6.8903535050928694E-2</v>
      </c>
      <c r="N32" s="46">
        <f t="shared" si="24"/>
        <v>1149</v>
      </c>
      <c r="O32" s="184">
        <f t="shared" si="25"/>
        <v>1149</v>
      </c>
      <c r="P32" s="185">
        <f t="shared" si="26"/>
        <v>2.2096153846153848</v>
      </c>
    </row>
    <row r="33" spans="1:16" x14ac:dyDescent="0.25">
      <c r="A33" s="17" t="s">
        <v>88</v>
      </c>
      <c r="B33" s="3">
        <v>2902</v>
      </c>
      <c r="C33" s="3">
        <v>3060</v>
      </c>
      <c r="D33" s="3">
        <v>3044</v>
      </c>
      <c r="E33" s="3">
        <v>3212</v>
      </c>
      <c r="F33" s="3">
        <v>3341</v>
      </c>
      <c r="G33" s="3">
        <v>3429</v>
      </c>
      <c r="H33" s="3">
        <v>3522</v>
      </c>
      <c r="I33" s="3">
        <v>3792</v>
      </c>
      <c r="J33" s="3">
        <v>3884</v>
      </c>
      <c r="K33" s="3">
        <v>3748</v>
      </c>
      <c r="L33" s="46">
        <f t="shared" si="22"/>
        <v>-136</v>
      </c>
      <c r="M33" s="47">
        <f t="shared" si="23"/>
        <v>-3.6286019210245463E-2</v>
      </c>
      <c r="N33" s="46">
        <f t="shared" si="24"/>
        <v>846</v>
      </c>
      <c r="O33" s="184">
        <f t="shared" si="25"/>
        <v>846</v>
      </c>
      <c r="P33" s="185">
        <f t="shared" si="26"/>
        <v>0.29152308752584427</v>
      </c>
    </row>
    <row r="34" spans="1:16" x14ac:dyDescent="0.25">
      <c r="A34" s="17" t="s">
        <v>95</v>
      </c>
      <c r="B34" s="3">
        <v>6422</v>
      </c>
      <c r="C34" s="3">
        <v>6678</v>
      </c>
      <c r="D34" s="3">
        <v>7358</v>
      </c>
      <c r="E34" s="3">
        <v>7517</v>
      </c>
      <c r="F34" s="3">
        <v>9476</v>
      </c>
      <c r="G34" s="3">
        <v>11302</v>
      </c>
      <c r="H34" s="3">
        <v>12555</v>
      </c>
      <c r="I34" s="3">
        <v>14386</v>
      </c>
      <c r="J34" s="3">
        <v>14486</v>
      </c>
      <c r="K34" s="3">
        <v>15694</v>
      </c>
      <c r="L34" s="46">
        <f t="shared" si="22"/>
        <v>1208</v>
      </c>
      <c r="M34" s="47">
        <f t="shared" si="23"/>
        <v>7.6972091245061811E-2</v>
      </c>
      <c r="N34" s="46">
        <f t="shared" si="24"/>
        <v>9272</v>
      </c>
      <c r="O34" s="184">
        <f t="shared" si="25"/>
        <v>9272</v>
      </c>
      <c r="P34" s="185">
        <f t="shared" si="26"/>
        <v>1.4437869822485208</v>
      </c>
    </row>
    <row r="35" spans="1:16" s="42" customFormat="1" x14ac:dyDescent="0.25">
      <c r="A35" s="70" t="s">
        <v>97</v>
      </c>
      <c r="B35" s="209">
        <v>2280</v>
      </c>
      <c r="C35" s="209">
        <v>2230</v>
      </c>
      <c r="D35" s="209">
        <v>1901</v>
      </c>
      <c r="E35" s="209">
        <v>1845</v>
      </c>
      <c r="F35" s="209">
        <v>1925</v>
      </c>
      <c r="G35" s="209">
        <v>2036</v>
      </c>
      <c r="H35" s="209">
        <v>2195</v>
      </c>
      <c r="I35" s="209">
        <v>2492</v>
      </c>
      <c r="J35" s="209">
        <v>2408</v>
      </c>
      <c r="K35" s="209">
        <v>2184</v>
      </c>
      <c r="L35" s="46">
        <f t="shared" si="22"/>
        <v>-224</v>
      </c>
      <c r="M35" s="47">
        <f t="shared" si="23"/>
        <v>-0.10256410256410256</v>
      </c>
      <c r="N35" s="46">
        <f t="shared" si="24"/>
        <v>-96</v>
      </c>
      <c r="O35" s="184">
        <f t="shared" si="25"/>
        <v>-96</v>
      </c>
      <c r="P35" s="185">
        <f t="shared" si="26"/>
        <v>-4.2105263157894736E-2</v>
      </c>
    </row>
    <row r="36" spans="1:16" x14ac:dyDescent="0.25">
      <c r="A36" s="17" t="s">
        <v>92</v>
      </c>
      <c r="B36" s="3">
        <v>2418</v>
      </c>
      <c r="C36" s="3">
        <v>2648</v>
      </c>
      <c r="D36" s="3">
        <v>2823</v>
      </c>
      <c r="E36" s="3">
        <v>3257</v>
      </c>
      <c r="F36" s="3">
        <v>3344</v>
      </c>
      <c r="G36" s="3">
        <v>3511</v>
      </c>
      <c r="H36" s="3">
        <v>3820</v>
      </c>
      <c r="I36" s="3">
        <v>3883</v>
      </c>
      <c r="J36" s="3">
        <v>3984</v>
      </c>
      <c r="K36" s="3">
        <v>4269</v>
      </c>
      <c r="L36" s="46">
        <f t="shared" si="22"/>
        <v>285</v>
      </c>
      <c r="M36" s="47">
        <f t="shared" si="23"/>
        <v>6.6760365425158119E-2</v>
      </c>
      <c r="N36" s="46">
        <f t="shared" si="24"/>
        <v>1851</v>
      </c>
      <c r="O36" s="184">
        <f t="shared" si="25"/>
        <v>1851</v>
      </c>
      <c r="P36" s="185">
        <f t="shared" si="26"/>
        <v>0.76550868486352353</v>
      </c>
    </row>
    <row r="37" spans="1:16" x14ac:dyDescent="0.25">
      <c r="A37" s="17" t="s">
        <v>96</v>
      </c>
      <c r="B37" s="3">
        <v>243</v>
      </c>
      <c r="C37" s="3">
        <v>255</v>
      </c>
      <c r="D37" s="3">
        <v>277</v>
      </c>
      <c r="E37" s="3">
        <v>249</v>
      </c>
      <c r="F37" s="3">
        <v>230</v>
      </c>
      <c r="G37" s="3">
        <v>243</v>
      </c>
      <c r="H37" s="3">
        <v>255</v>
      </c>
      <c r="I37" s="3">
        <v>221</v>
      </c>
      <c r="J37" s="3">
        <v>200</v>
      </c>
      <c r="K37" s="3">
        <v>255</v>
      </c>
      <c r="L37" s="46">
        <f t="shared" si="22"/>
        <v>55</v>
      </c>
      <c r="M37" s="47">
        <f t="shared" si="23"/>
        <v>0.21568627450980393</v>
      </c>
      <c r="N37" s="46">
        <f t="shared" si="24"/>
        <v>12</v>
      </c>
      <c r="O37" s="184">
        <f t="shared" si="25"/>
        <v>12</v>
      </c>
      <c r="P37" s="185">
        <f t="shared" si="26"/>
        <v>4.9382716049382713E-2</v>
      </c>
    </row>
    <row r="38" spans="1:16" x14ac:dyDescent="0.25">
      <c r="A38" s="17" t="s">
        <v>29</v>
      </c>
      <c r="B38" s="3">
        <v>2970</v>
      </c>
      <c r="C38" s="3">
        <v>2946</v>
      </c>
      <c r="D38" s="3">
        <v>3142</v>
      </c>
      <c r="E38" s="3">
        <v>3397</v>
      </c>
      <c r="F38" s="3">
        <v>3477</v>
      </c>
      <c r="G38" s="3">
        <v>3955</v>
      </c>
      <c r="H38" s="3">
        <v>4157</v>
      </c>
      <c r="I38" s="3">
        <v>4473</v>
      </c>
      <c r="J38" s="3">
        <v>4617</v>
      </c>
      <c r="K38" s="3">
        <v>4501</v>
      </c>
      <c r="L38" s="46">
        <f t="shared" si="22"/>
        <v>-116</v>
      </c>
      <c r="M38" s="47">
        <f t="shared" si="23"/>
        <v>-2.5772050655409908E-2</v>
      </c>
      <c r="N38" s="46">
        <f t="shared" si="24"/>
        <v>1531</v>
      </c>
      <c r="O38" s="184">
        <f t="shared" si="25"/>
        <v>1531</v>
      </c>
      <c r="P38" s="185">
        <f t="shared" si="26"/>
        <v>0.51548821548821544</v>
      </c>
    </row>
    <row r="39" spans="1:16" s="42" customFormat="1" x14ac:dyDescent="0.25">
      <c r="A39" s="70" t="s">
        <v>24</v>
      </c>
      <c r="B39" s="3">
        <v>31567</v>
      </c>
      <c r="C39" s="3">
        <v>32551</v>
      </c>
      <c r="D39" s="3">
        <v>32955</v>
      </c>
      <c r="E39" s="3">
        <v>34952</v>
      </c>
      <c r="F39" s="3">
        <v>36740</v>
      </c>
      <c r="G39" s="3">
        <v>37769</v>
      </c>
      <c r="H39" s="3">
        <v>39517</v>
      </c>
      <c r="I39" s="3">
        <v>40852</v>
      </c>
      <c r="J39" s="3">
        <v>41875</v>
      </c>
      <c r="K39" s="3">
        <v>41972</v>
      </c>
      <c r="L39" s="46">
        <f t="shared" si="22"/>
        <v>97</v>
      </c>
      <c r="M39" s="47">
        <f t="shared" si="23"/>
        <v>2.3110645192032783E-3</v>
      </c>
      <c r="N39" s="46">
        <f t="shared" si="24"/>
        <v>10405</v>
      </c>
      <c r="O39" s="184">
        <f t="shared" si="25"/>
        <v>10405</v>
      </c>
      <c r="P39" s="185">
        <f t="shared" si="26"/>
        <v>0.32961637152722778</v>
      </c>
    </row>
    <row r="40" spans="1:16" x14ac:dyDescent="0.25">
      <c r="A40" s="17" t="s">
        <v>19</v>
      </c>
      <c r="B40" s="3">
        <v>5826</v>
      </c>
      <c r="C40" s="3">
        <v>6031</v>
      </c>
      <c r="D40" s="3">
        <v>6365</v>
      </c>
      <c r="E40" s="3">
        <v>6744</v>
      </c>
      <c r="F40" s="3">
        <v>7249</v>
      </c>
      <c r="G40" s="3">
        <v>7270</v>
      </c>
      <c r="H40" s="3">
        <v>7569</v>
      </c>
      <c r="I40" s="3">
        <v>8127</v>
      </c>
      <c r="J40" s="3">
        <v>8351</v>
      </c>
      <c r="K40" s="3">
        <v>8090</v>
      </c>
      <c r="L40" s="46">
        <f t="shared" si="22"/>
        <v>-261</v>
      </c>
      <c r="M40" s="47">
        <f t="shared" si="23"/>
        <v>-3.2262051915945611E-2</v>
      </c>
      <c r="N40" s="46">
        <f t="shared" si="24"/>
        <v>2264</v>
      </c>
      <c r="O40" s="184">
        <f t="shared" si="25"/>
        <v>2264</v>
      </c>
      <c r="P40" s="185">
        <f t="shared" si="26"/>
        <v>0.38860281496738758</v>
      </c>
    </row>
    <row r="41" spans="1:16" x14ac:dyDescent="0.25">
      <c r="A41" s="17" t="s">
        <v>87</v>
      </c>
      <c r="B41" s="3">
        <v>352</v>
      </c>
      <c r="C41" s="3">
        <v>416</v>
      </c>
      <c r="D41" s="3">
        <v>466</v>
      </c>
      <c r="E41" s="3">
        <v>494</v>
      </c>
      <c r="F41" s="3">
        <v>560</v>
      </c>
      <c r="G41" s="3">
        <v>607</v>
      </c>
      <c r="H41" s="3">
        <v>652</v>
      </c>
      <c r="I41" s="3">
        <v>641</v>
      </c>
      <c r="J41" s="3">
        <v>717</v>
      </c>
      <c r="K41" s="3">
        <v>670</v>
      </c>
      <c r="L41" s="46">
        <f t="shared" si="22"/>
        <v>-47</v>
      </c>
      <c r="M41" s="47">
        <f t="shared" si="23"/>
        <v>-7.0149253731343286E-2</v>
      </c>
      <c r="N41" s="46">
        <f t="shared" si="24"/>
        <v>318</v>
      </c>
      <c r="O41" s="184">
        <f t="shared" si="25"/>
        <v>318</v>
      </c>
      <c r="P41" s="185">
        <f t="shared" si="26"/>
        <v>0.90340909090909094</v>
      </c>
    </row>
    <row r="42" spans="1:16" s="42" customFormat="1" x14ac:dyDescent="0.25">
      <c r="A42" s="70" t="s">
        <v>98</v>
      </c>
      <c r="B42" s="209">
        <v>1483</v>
      </c>
      <c r="C42" s="209">
        <v>1459</v>
      </c>
      <c r="D42" s="209">
        <v>1395</v>
      </c>
      <c r="E42" s="209">
        <v>1412</v>
      </c>
      <c r="F42" s="209">
        <v>1437</v>
      </c>
      <c r="G42" s="209">
        <v>1474</v>
      </c>
      <c r="H42" s="209">
        <v>1499</v>
      </c>
      <c r="I42" s="209">
        <v>1538</v>
      </c>
      <c r="J42" s="209">
        <v>1334</v>
      </c>
      <c r="K42" s="209">
        <v>1333</v>
      </c>
      <c r="L42" s="46">
        <f t="shared" si="22"/>
        <v>-1</v>
      </c>
      <c r="M42" s="47">
        <f t="shared" si="23"/>
        <v>-7.501875468867217E-4</v>
      </c>
      <c r="N42" s="46">
        <f t="shared" si="24"/>
        <v>-150</v>
      </c>
      <c r="O42" s="184">
        <f t="shared" si="25"/>
        <v>-150</v>
      </c>
      <c r="P42" s="185">
        <f t="shared" si="26"/>
        <v>-0.10114632501685772</v>
      </c>
    </row>
    <row r="43" spans="1:16" x14ac:dyDescent="0.25">
      <c r="A43" s="17" t="s">
        <v>23</v>
      </c>
      <c r="B43" s="3">
        <v>4163</v>
      </c>
      <c r="C43" s="3">
        <v>3998</v>
      </c>
      <c r="D43" s="3">
        <v>3838</v>
      </c>
      <c r="E43" s="3">
        <v>4011</v>
      </c>
      <c r="F43" s="3">
        <v>4405</v>
      </c>
      <c r="G43" s="3">
        <v>4466</v>
      </c>
      <c r="H43" s="3">
        <v>4961</v>
      </c>
      <c r="I43" s="3">
        <v>5331</v>
      </c>
      <c r="J43" s="3">
        <v>5449</v>
      </c>
      <c r="K43" s="3">
        <v>5293</v>
      </c>
      <c r="L43" s="46">
        <f t="shared" si="22"/>
        <v>-156</v>
      </c>
      <c r="M43" s="47">
        <f t="shared" si="23"/>
        <v>-2.94728887209522E-2</v>
      </c>
      <c r="N43" s="46">
        <f t="shared" si="24"/>
        <v>1130</v>
      </c>
      <c r="O43" s="184">
        <f t="shared" si="25"/>
        <v>1130</v>
      </c>
      <c r="P43" s="185">
        <f t="shared" si="26"/>
        <v>0.27143886620225799</v>
      </c>
    </row>
    <row r="44" spans="1:16" x14ac:dyDescent="0.25">
      <c r="A44" s="17" t="s">
        <v>86</v>
      </c>
      <c r="B44" s="3">
        <v>4783</v>
      </c>
      <c r="C44" s="3">
        <v>4416</v>
      </c>
      <c r="D44" s="3">
        <v>4700</v>
      </c>
      <c r="E44" s="3">
        <v>4781</v>
      </c>
      <c r="F44" s="3">
        <v>5260</v>
      </c>
      <c r="G44" s="3">
        <v>5721</v>
      </c>
      <c r="H44" s="3">
        <v>6099</v>
      </c>
      <c r="I44" s="3">
        <v>6313</v>
      </c>
      <c r="J44" s="3">
        <v>6255</v>
      </c>
      <c r="K44" s="3">
        <v>6468</v>
      </c>
      <c r="L44" s="46">
        <f t="shared" si="22"/>
        <v>213</v>
      </c>
      <c r="M44" s="47">
        <f t="shared" si="23"/>
        <v>3.2931354359925787E-2</v>
      </c>
      <c r="N44" s="46">
        <f t="shared" si="24"/>
        <v>1685</v>
      </c>
      <c r="O44" s="184">
        <f t="shared" si="25"/>
        <v>1685</v>
      </c>
      <c r="P44" s="185">
        <f t="shared" si="26"/>
        <v>0.3522893581434246</v>
      </c>
    </row>
    <row r="45" spans="1:16" x14ac:dyDescent="0.25">
      <c r="A45" s="17" t="s">
        <v>13</v>
      </c>
      <c r="B45" s="3">
        <v>5547</v>
      </c>
      <c r="C45" s="3">
        <v>5586</v>
      </c>
      <c r="D45" s="3">
        <v>5875</v>
      </c>
      <c r="E45" s="3">
        <v>6238</v>
      </c>
      <c r="F45" s="3">
        <v>6696</v>
      </c>
      <c r="G45" s="3">
        <v>6768</v>
      </c>
      <c r="H45" s="3">
        <v>7118</v>
      </c>
      <c r="I45" s="3">
        <v>7511</v>
      </c>
      <c r="J45" s="3">
        <v>8283</v>
      </c>
      <c r="K45" s="3">
        <v>8071</v>
      </c>
      <c r="L45" s="46">
        <f t="shared" si="22"/>
        <v>-212</v>
      </c>
      <c r="M45" s="47">
        <f t="shared" si="23"/>
        <v>-2.6266881427332425E-2</v>
      </c>
      <c r="N45" s="46">
        <f t="shared" si="24"/>
        <v>2524</v>
      </c>
      <c r="O45" s="184">
        <f t="shared" si="25"/>
        <v>2524</v>
      </c>
      <c r="P45" s="185">
        <f t="shared" si="26"/>
        <v>0.45502073192716785</v>
      </c>
    </row>
    <row r="46" spans="1:16" x14ac:dyDescent="0.25">
      <c r="A46" s="17" t="s">
        <v>94</v>
      </c>
      <c r="B46" s="3">
        <v>2333</v>
      </c>
      <c r="C46" s="3">
        <v>1913</v>
      </c>
      <c r="D46" s="3">
        <v>2034</v>
      </c>
      <c r="E46" s="3">
        <v>2363</v>
      </c>
      <c r="F46" s="3">
        <v>2603</v>
      </c>
      <c r="G46" s="3">
        <v>2871</v>
      </c>
      <c r="H46" s="3">
        <v>3265</v>
      </c>
      <c r="I46" s="3">
        <v>3615</v>
      </c>
      <c r="J46" s="3">
        <v>3748</v>
      </c>
      <c r="K46" s="3">
        <v>3822</v>
      </c>
      <c r="L46" s="46">
        <f t="shared" si="22"/>
        <v>74</v>
      </c>
      <c r="M46" s="47">
        <f t="shared" si="23"/>
        <v>1.9361590790162218E-2</v>
      </c>
      <c r="N46" s="46">
        <f t="shared" si="24"/>
        <v>1489</v>
      </c>
      <c r="O46" s="184">
        <f t="shared" si="25"/>
        <v>1489</v>
      </c>
      <c r="P46" s="185">
        <f t="shared" si="26"/>
        <v>0.63823403343334761</v>
      </c>
    </row>
    <row r="47" spans="1:16" x14ac:dyDescent="0.25">
      <c r="A47" s="17" t="s">
        <v>26</v>
      </c>
      <c r="B47" s="3">
        <v>8143</v>
      </c>
      <c r="C47" s="3">
        <v>8118</v>
      </c>
      <c r="D47" s="3">
        <v>8346</v>
      </c>
      <c r="E47" s="3">
        <v>8406</v>
      </c>
      <c r="F47" s="3">
        <v>8828</v>
      </c>
      <c r="G47" s="3">
        <v>9313</v>
      </c>
      <c r="H47" s="3">
        <v>10626</v>
      </c>
      <c r="I47" s="3">
        <v>10974</v>
      </c>
      <c r="J47" s="3">
        <v>11709</v>
      </c>
      <c r="K47" s="3">
        <v>10934</v>
      </c>
      <c r="L47" s="46">
        <f>K47-J47</f>
        <v>-775</v>
      </c>
      <c r="M47" s="47">
        <f t="shared" si="23"/>
        <v>-7.0879824400951155E-2</v>
      </c>
      <c r="N47" s="46">
        <f t="shared" si="24"/>
        <v>2791</v>
      </c>
      <c r="O47" s="184">
        <f t="shared" si="25"/>
        <v>2791</v>
      </c>
      <c r="P47" s="185">
        <f t="shared" si="26"/>
        <v>0.34274837283556431</v>
      </c>
    </row>
    <row r="48" spans="1:16" x14ac:dyDescent="0.25">
      <c r="A48" s="17" t="s">
        <v>27</v>
      </c>
      <c r="B48" s="3">
        <v>4291</v>
      </c>
      <c r="C48" s="3">
        <v>4309</v>
      </c>
      <c r="D48" s="3">
        <v>4112</v>
      </c>
      <c r="E48" s="3">
        <v>4110</v>
      </c>
      <c r="F48" s="3">
        <v>4150</v>
      </c>
      <c r="G48" s="3">
        <v>3788</v>
      </c>
      <c r="H48" s="3">
        <v>3812</v>
      </c>
      <c r="I48" s="3">
        <v>3741</v>
      </c>
      <c r="J48" s="3">
        <v>3518</v>
      </c>
      <c r="K48" s="3">
        <v>3278</v>
      </c>
      <c r="L48" s="46">
        <f t="shared" si="22"/>
        <v>-240</v>
      </c>
      <c r="M48" s="47">
        <f t="shared" si="23"/>
        <v>-7.3215375228798049E-2</v>
      </c>
      <c r="N48" s="46">
        <f t="shared" si="24"/>
        <v>-1013</v>
      </c>
      <c r="O48" s="184">
        <f t="shared" si="25"/>
        <v>-1013</v>
      </c>
      <c r="P48" s="185">
        <f t="shared" si="26"/>
        <v>-0.23607550687485435</v>
      </c>
    </row>
    <row r="49" spans="1:16" x14ac:dyDescent="0.25">
      <c r="A49" s="17" t="s">
        <v>100</v>
      </c>
      <c r="B49" s="3">
        <v>2586</v>
      </c>
      <c r="C49" s="3">
        <v>2624</v>
      </c>
      <c r="D49" s="3">
        <v>2370</v>
      </c>
      <c r="E49" s="3">
        <v>2442</v>
      </c>
      <c r="F49" s="3">
        <v>2535</v>
      </c>
      <c r="G49" s="3">
        <v>2127</v>
      </c>
      <c r="H49" s="3">
        <v>2121</v>
      </c>
      <c r="I49" s="3">
        <v>2237</v>
      </c>
      <c r="J49" s="3">
        <v>2352</v>
      </c>
      <c r="K49" s="3">
        <v>2275</v>
      </c>
      <c r="L49" s="46">
        <f t="shared" si="22"/>
        <v>-77</v>
      </c>
      <c r="M49" s="47">
        <f t="shared" si="23"/>
        <v>-3.3846153846153845E-2</v>
      </c>
      <c r="N49" s="46">
        <f t="shared" si="24"/>
        <v>-311</v>
      </c>
      <c r="O49" s="184">
        <f t="shared" si="25"/>
        <v>-311</v>
      </c>
      <c r="P49" s="185">
        <f t="shared" si="26"/>
        <v>-0.12026295436968291</v>
      </c>
    </row>
    <row r="50" spans="1:16" x14ac:dyDescent="0.25">
      <c r="A50" s="17" t="s">
        <v>16</v>
      </c>
      <c r="B50" s="3">
        <v>3011</v>
      </c>
      <c r="C50" s="3">
        <v>2993</v>
      </c>
      <c r="D50" s="3">
        <v>3126</v>
      </c>
      <c r="E50" s="3">
        <v>3187</v>
      </c>
      <c r="F50" s="3">
        <v>3373</v>
      </c>
      <c r="G50" s="3">
        <v>3440</v>
      </c>
      <c r="H50" s="3">
        <v>3631</v>
      </c>
      <c r="I50" s="3">
        <v>3789</v>
      </c>
      <c r="J50" s="3">
        <v>3862</v>
      </c>
      <c r="K50" s="3">
        <v>3827</v>
      </c>
      <c r="L50" s="46">
        <f t="shared" si="22"/>
        <v>-35</v>
      </c>
      <c r="M50" s="47">
        <f t="shared" si="23"/>
        <v>-9.145544813169584E-3</v>
      </c>
      <c r="N50" s="46">
        <f t="shared" si="24"/>
        <v>816</v>
      </c>
      <c r="O50" s="184">
        <f t="shared" si="25"/>
        <v>816</v>
      </c>
      <c r="P50" s="185">
        <f t="shared" si="26"/>
        <v>0.27100631019594817</v>
      </c>
    </row>
    <row r="51" spans="1:16" x14ac:dyDescent="0.25">
      <c r="A51" s="17" t="s">
        <v>89</v>
      </c>
      <c r="B51" s="3">
        <v>2220</v>
      </c>
      <c r="C51" s="3">
        <v>2162</v>
      </c>
      <c r="D51" s="3">
        <v>2185</v>
      </c>
      <c r="E51" s="3">
        <v>2190</v>
      </c>
      <c r="F51" s="3">
        <v>2304</v>
      </c>
      <c r="G51" s="3">
        <v>2346</v>
      </c>
      <c r="H51" s="3">
        <v>2379</v>
      </c>
      <c r="I51" s="3">
        <v>2416</v>
      </c>
      <c r="J51" s="3">
        <v>2432</v>
      </c>
      <c r="K51" s="3">
        <v>2218</v>
      </c>
      <c r="L51" s="46">
        <f t="shared" si="22"/>
        <v>-214</v>
      </c>
      <c r="M51" s="47">
        <f t="shared" si="23"/>
        <v>-9.6483318304779075E-2</v>
      </c>
      <c r="N51" s="46">
        <f t="shared" si="24"/>
        <v>-2</v>
      </c>
      <c r="O51" s="184">
        <f t="shared" si="25"/>
        <v>-2</v>
      </c>
      <c r="P51" s="185">
        <f t="shared" si="26"/>
        <v>-9.0090090090090091E-4</v>
      </c>
    </row>
    <row r="52" spans="1:16" x14ac:dyDescent="0.25">
      <c r="A52" s="17" t="s">
        <v>15</v>
      </c>
      <c r="B52" s="3">
        <v>1365</v>
      </c>
      <c r="C52" s="3">
        <v>1335</v>
      </c>
      <c r="D52" s="3">
        <v>1466</v>
      </c>
      <c r="E52" s="3">
        <v>1533</v>
      </c>
      <c r="F52" s="3">
        <v>1586</v>
      </c>
      <c r="G52" s="3">
        <v>1636</v>
      </c>
      <c r="H52" s="3">
        <v>1758</v>
      </c>
      <c r="I52" s="3">
        <v>1439</v>
      </c>
      <c r="J52" s="3">
        <v>1482</v>
      </c>
      <c r="K52" s="3">
        <v>1376</v>
      </c>
      <c r="L52" s="46">
        <f t="shared" si="22"/>
        <v>-106</v>
      </c>
      <c r="M52" s="47">
        <f t="shared" si="23"/>
        <v>-7.7034883720930231E-2</v>
      </c>
      <c r="N52" s="46">
        <f t="shared" si="24"/>
        <v>11</v>
      </c>
      <c r="O52" s="184">
        <f t="shared" si="25"/>
        <v>11</v>
      </c>
      <c r="P52" s="185">
        <f t="shared" si="26"/>
        <v>8.0586080586080595E-3</v>
      </c>
    </row>
    <row r="53" spans="1:16" x14ac:dyDescent="0.25">
      <c r="A53" s="17" t="s">
        <v>35</v>
      </c>
      <c r="B53" s="3">
        <v>3774</v>
      </c>
      <c r="C53" s="3">
        <v>3633</v>
      </c>
      <c r="D53" s="3">
        <v>3702</v>
      </c>
      <c r="E53" s="3">
        <v>3904</v>
      </c>
      <c r="F53" s="3">
        <v>4018</v>
      </c>
      <c r="G53" s="3">
        <v>4246</v>
      </c>
      <c r="H53" s="3">
        <v>4419</v>
      </c>
      <c r="I53" s="3">
        <v>4647</v>
      </c>
      <c r="J53" s="3">
        <v>4915</v>
      </c>
      <c r="K53" s="3">
        <v>4927</v>
      </c>
      <c r="L53" s="46">
        <f t="shared" si="22"/>
        <v>12</v>
      </c>
      <c r="M53" s="47">
        <f t="shared" si="23"/>
        <v>2.4355591637913536E-3</v>
      </c>
      <c r="N53" s="46">
        <f t="shared" si="24"/>
        <v>1153</v>
      </c>
      <c r="O53" s="184">
        <f t="shared" si="25"/>
        <v>1153</v>
      </c>
      <c r="P53" s="185">
        <f t="shared" si="26"/>
        <v>0.30551139374668784</v>
      </c>
    </row>
    <row r="54" spans="1:16" s="1" customFormat="1" x14ac:dyDescent="0.25">
      <c r="A54" s="4" t="s">
        <v>38</v>
      </c>
      <c r="B54" s="4">
        <f t="shared" ref="B54:K54" si="27">SUM(B26:B53)</f>
        <v>134147</v>
      </c>
      <c r="C54" s="4">
        <f t="shared" si="27"/>
        <v>135405</v>
      </c>
      <c r="D54" s="4">
        <f t="shared" si="27"/>
        <v>139803</v>
      </c>
      <c r="E54" s="4">
        <f t="shared" si="27"/>
        <v>148565</v>
      </c>
      <c r="F54" s="4">
        <f t="shared" si="27"/>
        <v>159017</v>
      </c>
      <c r="G54" s="4">
        <f t="shared" si="27"/>
        <v>166601</v>
      </c>
      <c r="H54" s="4">
        <f t="shared" si="27"/>
        <v>176938</v>
      </c>
      <c r="I54" s="4">
        <f t="shared" si="27"/>
        <v>185146</v>
      </c>
      <c r="J54" s="4">
        <f t="shared" si="27"/>
        <v>191554</v>
      </c>
      <c r="K54" s="4">
        <f t="shared" si="27"/>
        <v>192187</v>
      </c>
      <c r="L54" s="46">
        <f t="shared" si="22"/>
        <v>633</v>
      </c>
      <c r="M54" s="47">
        <f t="shared" si="23"/>
        <v>3.2936671054753963E-3</v>
      </c>
      <c r="N54" s="46">
        <f t="shared" si="24"/>
        <v>58040</v>
      </c>
      <c r="O54" s="184">
        <f t="shared" si="25"/>
        <v>58040</v>
      </c>
      <c r="P54" s="185">
        <f t="shared" si="26"/>
        <v>0.43265969421604655</v>
      </c>
    </row>
    <row r="55" spans="1:16" x14ac:dyDescent="0.25">
      <c r="A55" s="218" t="s">
        <v>78</v>
      </c>
      <c r="B55">
        <f>B39+B35</f>
        <v>33847</v>
      </c>
      <c r="C55">
        <f t="shared" ref="C55:K55" si="28">C39+C35</f>
        <v>34781</v>
      </c>
      <c r="D55">
        <f t="shared" si="28"/>
        <v>34856</v>
      </c>
      <c r="E55">
        <f t="shared" si="28"/>
        <v>36797</v>
      </c>
      <c r="F55">
        <f t="shared" si="28"/>
        <v>38665</v>
      </c>
      <c r="G55">
        <f t="shared" si="28"/>
        <v>39805</v>
      </c>
      <c r="H55">
        <f t="shared" si="28"/>
        <v>41712</v>
      </c>
      <c r="I55">
        <f t="shared" si="28"/>
        <v>43344</v>
      </c>
      <c r="J55">
        <f t="shared" si="28"/>
        <v>44283</v>
      </c>
      <c r="K55">
        <f t="shared" si="28"/>
        <v>44156</v>
      </c>
      <c r="L55" s="46">
        <f>K55-J55</f>
        <v>-127</v>
      </c>
      <c r="M55" s="47">
        <f>L55/K55</f>
        <v>-2.8761663194129903E-3</v>
      </c>
    </row>
    <row r="57" spans="1:16" x14ac:dyDescent="0.25">
      <c r="A57" s="146"/>
      <c r="B57" s="147">
        <v>2011</v>
      </c>
      <c r="C57" s="147">
        <v>2012</v>
      </c>
      <c r="D57" s="147">
        <v>2013</v>
      </c>
      <c r="E57" s="147">
        <v>2014</v>
      </c>
      <c r="F57" s="147">
        <v>2015</v>
      </c>
      <c r="G57" s="147">
        <v>2016</v>
      </c>
      <c r="H57" s="147">
        <v>2017</v>
      </c>
      <c r="I57" s="147">
        <v>2018</v>
      </c>
      <c r="J57" s="147">
        <v>2019</v>
      </c>
      <c r="K57" s="147">
        <v>2020</v>
      </c>
    </row>
    <row r="58" spans="1:16" x14ac:dyDescent="0.25">
      <c r="A58" s="150" t="s">
        <v>48</v>
      </c>
      <c r="B58" s="151">
        <f>B4</f>
        <v>12819</v>
      </c>
      <c r="C58" s="151">
        <f t="shared" ref="C58:K58" si="29">C4</f>
        <v>13111</v>
      </c>
      <c r="D58" s="151">
        <f t="shared" si="29"/>
        <v>13646</v>
      </c>
      <c r="E58" s="151">
        <f t="shared" si="29"/>
        <v>13837</v>
      </c>
      <c r="F58" s="151">
        <f t="shared" si="29"/>
        <v>15954</v>
      </c>
      <c r="G58" s="151">
        <f t="shared" si="29"/>
        <v>17383</v>
      </c>
      <c r="H58" s="151">
        <f t="shared" si="29"/>
        <v>18875</v>
      </c>
      <c r="I58" s="151">
        <f t="shared" si="29"/>
        <v>20909</v>
      </c>
      <c r="J58" s="151">
        <f t="shared" si="29"/>
        <v>20837</v>
      </c>
      <c r="K58" s="151">
        <f t="shared" si="29"/>
        <v>21925</v>
      </c>
    </row>
    <row r="59" spans="1:16" x14ac:dyDescent="0.25">
      <c r="A59" s="148" t="s">
        <v>49</v>
      </c>
      <c r="B59" s="149">
        <f t="shared" ref="B59:K64" si="30">B5</f>
        <v>79360</v>
      </c>
      <c r="C59" s="149">
        <f t="shared" si="30"/>
        <v>79986</v>
      </c>
      <c r="D59" s="149">
        <f t="shared" si="30"/>
        <v>81351</v>
      </c>
      <c r="E59" s="149">
        <f t="shared" si="30"/>
        <v>85740</v>
      </c>
      <c r="F59" s="149">
        <f t="shared" si="30"/>
        <v>90458</v>
      </c>
      <c r="G59" s="149">
        <f t="shared" si="30"/>
        <v>93294</v>
      </c>
      <c r="H59" s="149">
        <f t="shared" si="30"/>
        <v>98109</v>
      </c>
      <c r="I59" s="149">
        <f t="shared" si="30"/>
        <v>102079</v>
      </c>
      <c r="J59" s="149">
        <f t="shared" si="30"/>
        <v>104791</v>
      </c>
      <c r="K59" s="149">
        <f t="shared" si="30"/>
        <v>104318</v>
      </c>
    </row>
    <row r="60" spans="1:16" x14ac:dyDescent="0.25">
      <c r="A60" s="150" t="s">
        <v>50</v>
      </c>
      <c r="B60" s="151">
        <f t="shared" si="30"/>
        <v>92179</v>
      </c>
      <c r="C60" s="151">
        <f t="shared" si="30"/>
        <v>93097</v>
      </c>
      <c r="D60" s="151">
        <f t="shared" si="30"/>
        <v>94997</v>
      </c>
      <c r="E60" s="151">
        <f t="shared" si="30"/>
        <v>99577</v>
      </c>
      <c r="F60" s="151">
        <f t="shared" si="30"/>
        <v>106412</v>
      </c>
      <c r="G60" s="151">
        <f t="shared" si="30"/>
        <v>110677</v>
      </c>
      <c r="H60" s="151">
        <f t="shared" si="30"/>
        <v>116984</v>
      </c>
      <c r="I60" s="151">
        <f t="shared" si="30"/>
        <v>122988</v>
      </c>
      <c r="J60" s="151">
        <f t="shared" si="30"/>
        <v>125628</v>
      </c>
      <c r="K60" s="151">
        <f t="shared" si="30"/>
        <v>126243</v>
      </c>
    </row>
    <row r="61" spans="1:16" x14ac:dyDescent="0.25">
      <c r="A61" s="148" t="s">
        <v>51</v>
      </c>
      <c r="B61" s="149">
        <f t="shared" si="30"/>
        <v>25359</v>
      </c>
      <c r="C61" s="149">
        <f t="shared" si="30"/>
        <v>25581</v>
      </c>
      <c r="D61" s="149">
        <f t="shared" si="30"/>
        <v>26990</v>
      </c>
      <c r="E61" s="149">
        <f t="shared" si="30"/>
        <v>29721</v>
      </c>
      <c r="F61" s="149">
        <f t="shared" si="30"/>
        <v>31473</v>
      </c>
      <c r="G61" s="149">
        <f t="shared" si="30"/>
        <v>33407</v>
      </c>
      <c r="H61" s="149">
        <f t="shared" si="30"/>
        <v>36105</v>
      </c>
      <c r="I61" s="149">
        <f t="shared" si="30"/>
        <v>37141</v>
      </c>
      <c r="J61" s="149">
        <f t="shared" si="30"/>
        <v>39035</v>
      </c>
      <c r="K61" s="149">
        <f t="shared" si="30"/>
        <v>38926</v>
      </c>
    </row>
    <row r="62" spans="1:16" ht="23.25" x14ac:dyDescent="0.25">
      <c r="A62" s="150" t="s">
        <v>52</v>
      </c>
      <c r="B62" s="151">
        <f t="shared" si="30"/>
        <v>16609</v>
      </c>
      <c r="C62" s="151">
        <f t="shared" si="30"/>
        <v>16727</v>
      </c>
      <c r="D62" s="151">
        <f t="shared" si="30"/>
        <v>17816</v>
      </c>
      <c r="E62" s="151">
        <f t="shared" si="30"/>
        <v>19267</v>
      </c>
      <c r="F62" s="151">
        <f t="shared" si="30"/>
        <v>21132</v>
      </c>
      <c r="G62" s="151">
        <f t="shared" si="30"/>
        <v>22517</v>
      </c>
      <c r="H62" s="151">
        <f t="shared" si="30"/>
        <v>23849</v>
      </c>
      <c r="I62" s="151">
        <f t="shared" si="30"/>
        <v>25017</v>
      </c>
      <c r="J62" s="151">
        <f t="shared" si="30"/>
        <v>26891</v>
      </c>
      <c r="K62" s="151">
        <f t="shared" si="30"/>
        <v>27018</v>
      </c>
      <c r="L62" s="86"/>
    </row>
    <row r="63" spans="1:16" x14ac:dyDescent="0.25">
      <c r="A63" s="148" t="s">
        <v>53</v>
      </c>
      <c r="B63" s="149">
        <f t="shared" si="30"/>
        <v>41968</v>
      </c>
      <c r="C63" s="149">
        <f t="shared" si="30"/>
        <v>42308</v>
      </c>
      <c r="D63" s="149">
        <f t="shared" si="30"/>
        <v>44806</v>
      </c>
      <c r="E63" s="149">
        <f t="shared" si="30"/>
        <v>48988</v>
      </c>
      <c r="F63" s="149">
        <f t="shared" si="30"/>
        <v>52605</v>
      </c>
      <c r="G63" s="149">
        <f t="shared" si="30"/>
        <v>55924</v>
      </c>
      <c r="H63" s="149">
        <f t="shared" si="30"/>
        <v>59954</v>
      </c>
      <c r="I63" s="149">
        <f t="shared" si="30"/>
        <v>62158</v>
      </c>
      <c r="J63" s="149">
        <f t="shared" si="30"/>
        <v>65926</v>
      </c>
      <c r="K63" s="149">
        <f t="shared" si="30"/>
        <v>65944</v>
      </c>
    </row>
    <row r="64" spans="1:16" x14ac:dyDescent="0.25">
      <c r="A64" s="150" t="s">
        <v>54</v>
      </c>
      <c r="B64" s="151">
        <f t="shared" si="30"/>
        <v>134147</v>
      </c>
      <c r="C64" s="151">
        <f t="shared" si="30"/>
        <v>135405</v>
      </c>
      <c r="D64" s="151">
        <f>D10</f>
        <v>139803</v>
      </c>
      <c r="E64" s="151">
        <f t="shared" si="30"/>
        <v>148565</v>
      </c>
      <c r="F64" s="151">
        <f t="shared" si="30"/>
        <v>159017</v>
      </c>
      <c r="G64" s="151">
        <f t="shared" si="30"/>
        <v>166601</v>
      </c>
      <c r="H64" s="151">
        <f t="shared" si="30"/>
        <v>176938</v>
      </c>
      <c r="I64" s="151">
        <f t="shared" si="30"/>
        <v>185146</v>
      </c>
      <c r="J64" s="151">
        <f t="shared" si="30"/>
        <v>191554</v>
      </c>
      <c r="K64" s="151">
        <f t="shared" si="30"/>
        <v>192187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2DA47-AE44-4E36-B60B-A086D84FBA26}">
  <sheetPr>
    <tabColor rgb="FF0070C0"/>
  </sheetPr>
  <dimension ref="A1:K40"/>
  <sheetViews>
    <sheetView topLeftCell="A31" zoomScale="93" zoomScaleNormal="93" workbookViewId="0">
      <selection activeCell="P14" sqref="P14"/>
    </sheetView>
  </sheetViews>
  <sheetFormatPr defaultRowHeight="15" x14ac:dyDescent="0.25"/>
  <cols>
    <col min="1" max="1" width="28" customWidth="1"/>
    <col min="2" max="2" width="10.5703125" bestFit="1" customWidth="1"/>
    <col min="3" max="3" width="12.7109375" customWidth="1"/>
    <col min="4" max="4" width="10.5703125" bestFit="1" customWidth="1"/>
    <col min="5" max="5" width="9.42578125" customWidth="1"/>
    <col min="6" max="6" width="10.5703125" bestFit="1" customWidth="1"/>
    <col min="7" max="7" width="8.28515625" customWidth="1"/>
    <col min="8" max="8" width="8.42578125" customWidth="1"/>
    <col min="9" max="9" width="10.140625" customWidth="1"/>
    <col min="10" max="10" width="12.140625" customWidth="1"/>
    <col min="11" max="11" width="15.7109375" customWidth="1"/>
  </cols>
  <sheetData>
    <row r="1" spans="1:11" x14ac:dyDescent="0.25">
      <c r="A1" s="1" t="s">
        <v>146</v>
      </c>
    </row>
    <row r="2" spans="1:11" x14ac:dyDescent="0.25">
      <c r="A2" s="1"/>
    </row>
    <row r="3" spans="1:11" x14ac:dyDescent="0.25"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</row>
    <row r="4" spans="1:11" x14ac:dyDescent="0.25">
      <c r="A4" t="s">
        <v>57</v>
      </c>
      <c r="B4" s="177">
        <f>B35</f>
        <v>2090</v>
      </c>
      <c r="C4" s="177">
        <f t="shared" ref="C4:K4" si="0">C35</f>
        <v>419</v>
      </c>
      <c r="D4" s="177">
        <f t="shared" si="0"/>
        <v>3910</v>
      </c>
      <c r="E4" s="177">
        <f t="shared" si="0"/>
        <v>1366</v>
      </c>
      <c r="F4" s="177">
        <f t="shared" si="0"/>
        <v>2378</v>
      </c>
      <c r="G4" s="177">
        <f t="shared" si="0"/>
        <v>156</v>
      </c>
      <c r="H4" s="177">
        <f t="shared" si="0"/>
        <v>1249</v>
      </c>
      <c r="I4" s="177">
        <f t="shared" si="0"/>
        <v>1380</v>
      </c>
      <c r="J4" s="177">
        <f t="shared" si="0"/>
        <v>789</v>
      </c>
      <c r="K4" s="177">
        <f t="shared" si="0"/>
        <v>-2630</v>
      </c>
    </row>
    <row r="5" spans="1:11" x14ac:dyDescent="0.25">
      <c r="A5" t="s">
        <v>39</v>
      </c>
      <c r="B5" s="177">
        <f t="shared" ref="B5:K9" si="1">B36</f>
        <v>4066</v>
      </c>
      <c r="C5" s="177">
        <f t="shared" si="1"/>
        <v>8463</v>
      </c>
      <c r="D5" s="177">
        <f t="shared" si="1"/>
        <v>10032</v>
      </c>
      <c r="E5" s="177">
        <f t="shared" si="1"/>
        <v>17814</v>
      </c>
      <c r="F5" s="177">
        <f t="shared" si="1"/>
        <v>22342</v>
      </c>
      <c r="G5" s="177">
        <f t="shared" si="1"/>
        <v>21237</v>
      </c>
      <c r="H5" s="177">
        <f t="shared" si="1"/>
        <v>22969</v>
      </c>
      <c r="I5" s="177">
        <f t="shared" si="1"/>
        <v>22287</v>
      </c>
      <c r="J5" s="177">
        <f t="shared" si="1"/>
        <v>20311</v>
      </c>
      <c r="K5" s="177">
        <f t="shared" si="1"/>
        <v>10083</v>
      </c>
    </row>
    <row r="6" spans="1:11" x14ac:dyDescent="0.25">
      <c r="A6" t="s">
        <v>40</v>
      </c>
      <c r="B6" s="177">
        <f t="shared" si="1"/>
        <v>9861</v>
      </c>
      <c r="C6" s="177">
        <f t="shared" si="1"/>
        <v>9144</v>
      </c>
      <c r="D6" s="177">
        <f t="shared" si="1"/>
        <v>11090</v>
      </c>
      <c r="E6" s="177">
        <f t="shared" si="1"/>
        <v>10315</v>
      </c>
      <c r="F6" s="177">
        <f t="shared" si="1"/>
        <v>10720</v>
      </c>
      <c r="G6" s="177">
        <f t="shared" si="1"/>
        <v>9374</v>
      </c>
      <c r="H6" s="177">
        <f t="shared" si="1"/>
        <v>10242</v>
      </c>
      <c r="I6" s="177">
        <f t="shared" si="1"/>
        <v>9339</v>
      </c>
      <c r="J6" s="177">
        <f t="shared" si="1"/>
        <v>10836</v>
      </c>
      <c r="K6" s="177">
        <f t="shared" si="1"/>
        <v>8213</v>
      </c>
    </row>
    <row r="7" spans="1:11" x14ac:dyDescent="0.25">
      <c r="A7" t="s">
        <v>41</v>
      </c>
      <c r="B7" s="177">
        <f t="shared" si="1"/>
        <v>-7771</v>
      </c>
      <c r="C7" s="177">
        <f t="shared" si="1"/>
        <v>-8725</v>
      </c>
      <c r="D7" s="177">
        <f t="shared" si="1"/>
        <v>-7180</v>
      </c>
      <c r="E7" s="177">
        <f t="shared" si="1"/>
        <v>-8949</v>
      </c>
      <c r="F7" s="177">
        <f t="shared" si="1"/>
        <v>-8342</v>
      </c>
      <c r="G7" s="177">
        <f t="shared" si="1"/>
        <v>-9218</v>
      </c>
      <c r="H7" s="177">
        <f t="shared" si="1"/>
        <v>-8993</v>
      </c>
      <c r="I7" s="177">
        <f t="shared" si="1"/>
        <v>-7959</v>
      </c>
      <c r="J7" s="177">
        <f t="shared" si="1"/>
        <v>-10047</v>
      </c>
      <c r="K7" s="177">
        <f t="shared" si="1"/>
        <v>-10843</v>
      </c>
    </row>
    <row r="8" spans="1:11" x14ac:dyDescent="0.25">
      <c r="A8" t="s">
        <v>42</v>
      </c>
      <c r="B8" s="177">
        <f t="shared" si="1"/>
        <v>25211</v>
      </c>
      <c r="C8" s="177">
        <f t="shared" si="1"/>
        <v>26048</v>
      </c>
      <c r="D8" s="177">
        <f t="shared" si="1"/>
        <v>26092</v>
      </c>
      <c r="E8" s="177">
        <f t="shared" si="1"/>
        <v>33545</v>
      </c>
      <c r="F8" s="177">
        <f t="shared" si="1"/>
        <v>38049</v>
      </c>
      <c r="G8" s="177">
        <f t="shared" si="1"/>
        <v>37703</v>
      </c>
      <c r="H8" s="177">
        <f t="shared" si="1"/>
        <v>41575</v>
      </c>
      <c r="I8" s="177">
        <f t="shared" si="1"/>
        <v>39596</v>
      </c>
      <c r="J8" s="177">
        <f t="shared" si="1"/>
        <v>40552</v>
      </c>
      <c r="K8" s="177">
        <f t="shared" si="1"/>
        <v>31603</v>
      </c>
    </row>
    <row r="9" spans="1:11" x14ac:dyDescent="0.25">
      <c r="A9" t="s">
        <v>43</v>
      </c>
      <c r="B9" s="177">
        <f t="shared" si="1"/>
        <v>-21145</v>
      </c>
      <c r="C9" s="177">
        <f t="shared" si="1"/>
        <v>-17585</v>
      </c>
      <c r="D9" s="177">
        <f t="shared" si="1"/>
        <v>-16060</v>
      </c>
      <c r="E9" s="177">
        <f t="shared" si="1"/>
        <v>-15731</v>
      </c>
      <c r="F9" s="177">
        <f t="shared" si="1"/>
        <v>-15707</v>
      </c>
      <c r="G9" s="177">
        <f t="shared" si="1"/>
        <v>-16466</v>
      </c>
      <c r="H9" s="177">
        <f t="shared" si="1"/>
        <v>-18606</v>
      </c>
      <c r="I9" s="177">
        <f t="shared" si="1"/>
        <v>-17309</v>
      </c>
      <c r="J9" s="177">
        <f t="shared" si="1"/>
        <v>-20241</v>
      </c>
      <c r="K9" s="177">
        <f t="shared" si="1"/>
        <v>-21520</v>
      </c>
    </row>
    <row r="11" spans="1:11" x14ac:dyDescent="0.25">
      <c r="A11" s="1" t="s">
        <v>58</v>
      </c>
      <c r="B11" s="31">
        <f>B8+B6</f>
        <v>35072</v>
      </c>
      <c r="C11" s="31">
        <f t="shared" ref="C11:K12" si="2">C8+C6</f>
        <v>35192</v>
      </c>
      <c r="D11" s="31">
        <f t="shared" si="2"/>
        <v>37182</v>
      </c>
      <c r="E11" s="31">
        <f t="shared" si="2"/>
        <v>43860</v>
      </c>
      <c r="F11" s="31">
        <f t="shared" si="2"/>
        <v>48769</v>
      </c>
      <c r="G11" s="31">
        <f t="shared" si="2"/>
        <v>47077</v>
      </c>
      <c r="H11" s="31">
        <f t="shared" si="2"/>
        <v>51817</v>
      </c>
      <c r="I11" s="31">
        <f t="shared" si="2"/>
        <v>48935</v>
      </c>
      <c r="J11" s="31">
        <f t="shared" si="2"/>
        <v>51388</v>
      </c>
      <c r="K11" s="31">
        <f t="shared" si="2"/>
        <v>39816</v>
      </c>
    </row>
    <row r="12" spans="1:11" s="1" customFormat="1" x14ac:dyDescent="0.25">
      <c r="A12" s="1" t="s">
        <v>59</v>
      </c>
      <c r="B12" s="31">
        <f>B9+B7</f>
        <v>-28916</v>
      </c>
      <c r="C12" s="31">
        <f t="shared" si="2"/>
        <v>-26310</v>
      </c>
      <c r="D12" s="31">
        <f t="shared" si="2"/>
        <v>-23240</v>
      </c>
      <c r="E12" s="31">
        <f t="shared" si="2"/>
        <v>-24680</v>
      </c>
      <c r="F12" s="31">
        <f t="shared" si="2"/>
        <v>-24049</v>
      </c>
      <c r="G12" s="31">
        <f t="shared" si="2"/>
        <v>-25684</v>
      </c>
      <c r="H12" s="31">
        <f t="shared" si="2"/>
        <v>-27599</v>
      </c>
      <c r="I12" s="31">
        <f t="shared" si="2"/>
        <v>-25268</v>
      </c>
      <c r="J12" s="31">
        <f t="shared" si="2"/>
        <v>-30288</v>
      </c>
      <c r="K12" s="31">
        <f t="shared" si="2"/>
        <v>-32363</v>
      </c>
    </row>
    <row r="13" spans="1:11" s="1" customFormat="1" x14ac:dyDescent="0.25">
      <c r="A13"/>
    </row>
    <row r="14" spans="1:11" s="1" customFormat="1" x14ac:dyDescent="0.25">
      <c r="A14"/>
    </row>
    <row r="17" s="1" customFormat="1" x14ac:dyDescent="0.25"/>
    <row r="22" s="1" customFormat="1" x14ac:dyDescent="0.25"/>
    <row r="27" s="1" customFormat="1" x14ac:dyDescent="0.25"/>
    <row r="35" spans="1:11" x14ac:dyDescent="0.25">
      <c r="A35" t="s">
        <v>103</v>
      </c>
      <c r="B35">
        <v>2090</v>
      </c>
      <c r="C35">
        <v>419</v>
      </c>
      <c r="D35">
        <v>3910</v>
      </c>
      <c r="E35">
        <v>1366</v>
      </c>
      <c r="F35">
        <v>2378</v>
      </c>
      <c r="G35">
        <v>156</v>
      </c>
      <c r="H35">
        <v>1249</v>
      </c>
      <c r="I35">
        <v>1380</v>
      </c>
      <c r="J35">
        <v>789</v>
      </c>
      <c r="K35">
        <v>-2630</v>
      </c>
    </row>
    <row r="36" spans="1:11" x14ac:dyDescent="0.25">
      <c r="A36" t="s">
        <v>104</v>
      </c>
      <c r="B36">
        <v>4066</v>
      </c>
      <c r="C36">
        <v>8463</v>
      </c>
      <c r="D36">
        <v>10032</v>
      </c>
      <c r="E36">
        <v>17814</v>
      </c>
      <c r="F36">
        <v>22342</v>
      </c>
      <c r="G36">
        <v>21237</v>
      </c>
      <c r="H36">
        <v>22969</v>
      </c>
      <c r="I36">
        <v>22287</v>
      </c>
      <c r="J36">
        <v>20311</v>
      </c>
      <c r="K36">
        <v>10083</v>
      </c>
    </row>
    <row r="37" spans="1:11" x14ac:dyDescent="0.25">
      <c r="A37" t="s">
        <v>105</v>
      </c>
      <c r="B37">
        <v>9861</v>
      </c>
      <c r="C37">
        <v>9144</v>
      </c>
      <c r="D37">
        <v>11090</v>
      </c>
      <c r="E37">
        <v>10315</v>
      </c>
      <c r="F37">
        <v>10720</v>
      </c>
      <c r="G37">
        <v>9374</v>
      </c>
      <c r="H37">
        <v>10242</v>
      </c>
      <c r="I37">
        <v>9339</v>
      </c>
      <c r="J37">
        <v>10836</v>
      </c>
      <c r="K37">
        <v>8213</v>
      </c>
    </row>
    <row r="38" spans="1:11" x14ac:dyDescent="0.25">
      <c r="A38" t="s">
        <v>106</v>
      </c>
      <c r="B38">
        <v>-7771</v>
      </c>
      <c r="C38">
        <v>-8725</v>
      </c>
      <c r="D38">
        <v>-7180</v>
      </c>
      <c r="E38">
        <v>-8949</v>
      </c>
      <c r="F38">
        <v>-8342</v>
      </c>
      <c r="G38">
        <v>-9218</v>
      </c>
      <c r="H38">
        <v>-8993</v>
      </c>
      <c r="I38">
        <v>-7959</v>
      </c>
      <c r="J38">
        <v>-10047</v>
      </c>
      <c r="K38">
        <v>-10843</v>
      </c>
    </row>
    <row r="39" spans="1:11" x14ac:dyDescent="0.25">
      <c r="A39" t="s">
        <v>107</v>
      </c>
      <c r="B39">
        <v>25211</v>
      </c>
      <c r="C39">
        <v>26048</v>
      </c>
      <c r="D39">
        <v>26092</v>
      </c>
      <c r="E39">
        <v>33545</v>
      </c>
      <c r="F39">
        <v>38049</v>
      </c>
      <c r="G39">
        <v>37703</v>
      </c>
      <c r="H39">
        <v>41575</v>
      </c>
      <c r="I39">
        <v>39596</v>
      </c>
      <c r="J39">
        <v>40552</v>
      </c>
      <c r="K39">
        <v>31603</v>
      </c>
    </row>
    <row r="40" spans="1:11" x14ac:dyDescent="0.25">
      <c r="A40" t="s">
        <v>108</v>
      </c>
      <c r="B40">
        <v>-21145</v>
      </c>
      <c r="C40">
        <v>-17585</v>
      </c>
      <c r="D40">
        <v>-16060</v>
      </c>
      <c r="E40">
        <v>-15731</v>
      </c>
      <c r="F40">
        <v>-15707</v>
      </c>
      <c r="G40">
        <v>-16466</v>
      </c>
      <c r="H40">
        <v>-18606</v>
      </c>
      <c r="I40">
        <v>-17309</v>
      </c>
      <c r="J40">
        <v>-20241</v>
      </c>
      <c r="K40">
        <v>-21520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F0FA5-183A-4561-B3ED-00E1C304EBAF}">
  <sheetPr>
    <tabColor rgb="FF00B050"/>
  </sheetPr>
  <dimension ref="A1:X59"/>
  <sheetViews>
    <sheetView topLeftCell="D28" workbookViewId="0">
      <selection activeCell="X35" sqref="X35"/>
    </sheetView>
  </sheetViews>
  <sheetFormatPr defaultRowHeight="15" x14ac:dyDescent="0.25"/>
  <cols>
    <col min="1" max="1" width="32.7109375" customWidth="1"/>
    <col min="2" max="11" width="11.5703125" bestFit="1" customWidth="1"/>
    <col min="13" max="13" width="4.5703125" customWidth="1"/>
    <col min="14" max="14" width="15.85546875" customWidth="1"/>
  </cols>
  <sheetData>
    <row r="1" spans="1:24" x14ac:dyDescent="0.25">
      <c r="A1" s="1" t="s">
        <v>165</v>
      </c>
    </row>
    <row r="2" spans="1:24" x14ac:dyDescent="0.25">
      <c r="N2" t="s">
        <v>81</v>
      </c>
    </row>
    <row r="3" spans="1:24" x14ac:dyDescent="0.25">
      <c r="A3" s="5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</row>
    <row r="4" spans="1:24" x14ac:dyDescent="0.25">
      <c r="A4" s="5" t="s">
        <v>48</v>
      </c>
      <c r="B4" s="77">
        <f>B26+B34+B37+B49+B42</f>
        <v>12819</v>
      </c>
      <c r="C4" s="77">
        <f t="shared" ref="C4:K4" si="0">C26+C34+C37+C49+C42</f>
        <v>13111</v>
      </c>
      <c r="D4" s="77">
        <f t="shared" si="0"/>
        <v>13646</v>
      </c>
      <c r="E4" s="77">
        <f t="shared" si="0"/>
        <v>13837</v>
      </c>
      <c r="F4" s="77">
        <f t="shared" si="0"/>
        <v>15954</v>
      </c>
      <c r="G4" s="77">
        <f t="shared" si="0"/>
        <v>17383</v>
      </c>
      <c r="H4" s="77">
        <f t="shared" si="0"/>
        <v>18875</v>
      </c>
      <c r="I4" s="77">
        <f t="shared" si="0"/>
        <v>20909</v>
      </c>
      <c r="J4" s="77">
        <f t="shared" si="0"/>
        <v>20837</v>
      </c>
      <c r="K4" s="77">
        <f t="shared" si="0"/>
        <v>21925</v>
      </c>
      <c r="O4" s="4">
        <v>2011</v>
      </c>
      <c r="P4" s="4">
        <v>2012</v>
      </c>
      <c r="Q4" s="4">
        <v>2013</v>
      </c>
      <c r="R4" s="4">
        <v>2014</v>
      </c>
      <c r="S4" s="4">
        <v>2015</v>
      </c>
      <c r="T4" s="4">
        <v>2016</v>
      </c>
      <c r="U4" s="4">
        <v>2017</v>
      </c>
      <c r="V4" s="4">
        <v>2018</v>
      </c>
      <c r="W4" s="4">
        <v>2019</v>
      </c>
      <c r="X4" s="4">
        <v>2020</v>
      </c>
    </row>
    <row r="5" spans="1:24" x14ac:dyDescent="0.25">
      <c r="A5" s="5" t="s">
        <v>49</v>
      </c>
      <c r="B5" s="77">
        <f>B27+B29+B33+B35+B36+B39+B40+B41+B43+B44+B48+B51+B52+B53+B50</f>
        <v>79360</v>
      </c>
      <c r="C5" s="77">
        <f t="shared" ref="C5:K5" si="1">C27+C29+C33+C35+C36+C39+C40+C41+C43+C44+C48+C51+C52+C53+C50</f>
        <v>79986</v>
      </c>
      <c r="D5" s="77">
        <f t="shared" si="1"/>
        <v>81351</v>
      </c>
      <c r="E5" s="77">
        <f t="shared" si="1"/>
        <v>85740</v>
      </c>
      <c r="F5" s="77">
        <f t="shared" si="1"/>
        <v>90458</v>
      </c>
      <c r="G5" s="77">
        <f t="shared" si="1"/>
        <v>93294</v>
      </c>
      <c r="H5" s="77">
        <f t="shared" si="1"/>
        <v>98109</v>
      </c>
      <c r="I5" s="77">
        <f t="shared" si="1"/>
        <v>102079</v>
      </c>
      <c r="J5" s="77">
        <f t="shared" si="1"/>
        <v>104791</v>
      </c>
      <c r="K5" s="77">
        <f t="shared" si="1"/>
        <v>104318</v>
      </c>
      <c r="N5" t="s">
        <v>48</v>
      </c>
      <c r="O5" s="23">
        <f>B13</f>
        <v>9.5559349072286373E-2</v>
      </c>
      <c r="P5" s="23">
        <f t="shared" ref="P5:X5" si="2">C13</f>
        <v>9.6828034415272698E-2</v>
      </c>
      <c r="Q5" s="23">
        <f t="shared" si="2"/>
        <v>9.7608778066278976E-2</v>
      </c>
      <c r="R5" s="23">
        <f t="shared" si="2"/>
        <v>9.3137683842089328E-2</v>
      </c>
      <c r="S5" s="23">
        <f t="shared" si="2"/>
        <v>0.10032889565266606</v>
      </c>
      <c r="T5" s="23">
        <f t="shared" si="2"/>
        <v>0.10433910960918602</v>
      </c>
      <c r="U5" s="23">
        <f t="shared" si="2"/>
        <v>0.10667578473815686</v>
      </c>
      <c r="V5" s="23">
        <f t="shared" si="2"/>
        <v>0.11293249651626285</v>
      </c>
      <c r="W5" s="23">
        <f t="shared" si="2"/>
        <v>0.10877872558129822</v>
      </c>
      <c r="X5" s="23">
        <f t="shared" si="2"/>
        <v>0.11408159761066045</v>
      </c>
    </row>
    <row r="6" spans="1:24" x14ac:dyDescent="0.25">
      <c r="A6" s="4" t="s">
        <v>50</v>
      </c>
      <c r="B6" s="78">
        <f>B4+B5</f>
        <v>92179</v>
      </c>
      <c r="C6" s="78">
        <f t="shared" ref="C6:K6" si="3">C4+C5</f>
        <v>93097</v>
      </c>
      <c r="D6" s="78">
        <f t="shared" si="3"/>
        <v>94997</v>
      </c>
      <c r="E6" s="78">
        <f t="shared" si="3"/>
        <v>99577</v>
      </c>
      <c r="F6" s="78">
        <f t="shared" si="3"/>
        <v>106412</v>
      </c>
      <c r="G6" s="78">
        <f t="shared" si="3"/>
        <v>110677</v>
      </c>
      <c r="H6" s="78">
        <f t="shared" si="3"/>
        <v>116984</v>
      </c>
      <c r="I6" s="78">
        <f t="shared" si="3"/>
        <v>122988</v>
      </c>
      <c r="J6" s="78">
        <f t="shared" si="3"/>
        <v>125628</v>
      </c>
      <c r="K6" s="78">
        <f t="shared" si="3"/>
        <v>126243</v>
      </c>
      <c r="N6" t="s">
        <v>49</v>
      </c>
      <c r="O6" s="23">
        <f>B14</f>
        <v>0.59158982310450481</v>
      </c>
      <c r="P6" s="23">
        <f t="shared" ref="P6:X6" si="4">C14</f>
        <v>0.59071673867287022</v>
      </c>
      <c r="Q6" s="23">
        <f t="shared" si="4"/>
        <v>0.58189738417630521</v>
      </c>
      <c r="R6" s="23">
        <f t="shared" si="4"/>
        <v>0.57712112543331207</v>
      </c>
      <c r="S6" s="23">
        <f t="shared" si="4"/>
        <v>0.56885741776036525</v>
      </c>
      <c r="T6" s="23">
        <f t="shared" si="4"/>
        <v>0.55998463394577469</v>
      </c>
      <c r="U6" s="23">
        <f t="shared" si="4"/>
        <v>0.55448236105302418</v>
      </c>
      <c r="V6" s="23">
        <f t="shared" si="4"/>
        <v>0.55134326423471203</v>
      </c>
      <c r="W6" s="23">
        <f t="shared" si="4"/>
        <v>0.54705722668281531</v>
      </c>
      <c r="X6" s="23">
        <f t="shared" si="4"/>
        <v>0.54279425767611755</v>
      </c>
    </row>
    <row r="7" spans="1:24" x14ac:dyDescent="0.25">
      <c r="A7" s="5" t="s">
        <v>51</v>
      </c>
      <c r="B7" s="79">
        <f>B28+B38+B47</f>
        <v>25359</v>
      </c>
      <c r="C7" s="79">
        <f t="shared" ref="C7:K7" si="5">C28+C38+C47</f>
        <v>25581</v>
      </c>
      <c r="D7" s="79">
        <f t="shared" si="5"/>
        <v>26990</v>
      </c>
      <c r="E7" s="79">
        <f t="shared" si="5"/>
        <v>29721</v>
      </c>
      <c r="F7" s="79">
        <f t="shared" si="5"/>
        <v>31473</v>
      </c>
      <c r="G7" s="79">
        <f t="shared" si="5"/>
        <v>33407</v>
      </c>
      <c r="H7" s="79">
        <f t="shared" si="5"/>
        <v>36105</v>
      </c>
      <c r="I7" s="79">
        <f t="shared" si="5"/>
        <v>37141</v>
      </c>
      <c r="J7" s="79">
        <f t="shared" si="5"/>
        <v>39035</v>
      </c>
      <c r="K7" s="79">
        <f t="shared" si="5"/>
        <v>38926</v>
      </c>
      <c r="N7" t="s">
        <v>51</v>
      </c>
      <c r="O7" s="23">
        <f>B16</f>
        <v>0.18903889017272096</v>
      </c>
      <c r="P7" s="23">
        <f t="shared" ref="P7:X7" si="6">C16</f>
        <v>0.18892212252132493</v>
      </c>
      <c r="Q7" s="23">
        <f t="shared" si="6"/>
        <v>0.19305737358998018</v>
      </c>
      <c r="R7" s="23">
        <f t="shared" si="6"/>
        <v>0.20005384848382862</v>
      </c>
      <c r="S7" s="23">
        <f t="shared" si="6"/>
        <v>0.19792223472962012</v>
      </c>
      <c r="T7" s="23">
        <f t="shared" si="6"/>
        <v>0.20052100527607877</v>
      </c>
      <c r="U7" s="23">
        <f t="shared" si="6"/>
        <v>0.20405452757463066</v>
      </c>
      <c r="V7" s="23">
        <f t="shared" si="6"/>
        <v>0.20060384777418902</v>
      </c>
      <c r="W7" s="23">
        <f t="shared" si="6"/>
        <v>0.2037806571515082</v>
      </c>
      <c r="X7" s="23">
        <f t="shared" si="6"/>
        <v>0.20254231555724372</v>
      </c>
    </row>
    <row r="8" spans="1:24" x14ac:dyDescent="0.25">
      <c r="A8" s="5" t="s">
        <v>52</v>
      </c>
      <c r="B8" s="77">
        <f>B30+B31+B32+B45+B46</f>
        <v>16609</v>
      </c>
      <c r="C8" s="77">
        <f t="shared" ref="C8:K8" si="7">C30+C31+C32+C45+C46</f>
        <v>16727</v>
      </c>
      <c r="D8" s="77">
        <f t="shared" si="7"/>
        <v>17816</v>
      </c>
      <c r="E8" s="77">
        <f t="shared" si="7"/>
        <v>19267</v>
      </c>
      <c r="F8" s="77">
        <f t="shared" si="7"/>
        <v>21132</v>
      </c>
      <c r="G8" s="77">
        <f t="shared" si="7"/>
        <v>22517</v>
      </c>
      <c r="H8" s="77">
        <f t="shared" si="7"/>
        <v>23849</v>
      </c>
      <c r="I8" s="77">
        <f t="shared" si="7"/>
        <v>25017</v>
      </c>
      <c r="J8" s="77">
        <f t="shared" si="7"/>
        <v>26891</v>
      </c>
      <c r="K8" s="77">
        <f t="shared" si="7"/>
        <v>27018</v>
      </c>
      <c r="N8" t="s">
        <v>52</v>
      </c>
      <c r="O8" s="23">
        <f>B17</f>
        <v>0.1238119376504879</v>
      </c>
      <c r="P8" s="23">
        <f t="shared" ref="P8:X8" si="8">C17</f>
        <v>0.12353310439053211</v>
      </c>
      <c r="Q8" s="23">
        <f t="shared" si="8"/>
        <v>0.12743646416743559</v>
      </c>
      <c r="R8" s="23">
        <f t="shared" si="8"/>
        <v>0.12968734224077003</v>
      </c>
      <c r="S8" s="23">
        <f t="shared" si="8"/>
        <v>0.13289145185734857</v>
      </c>
      <c r="T8" s="23">
        <f t="shared" si="8"/>
        <v>0.13515525116896057</v>
      </c>
      <c r="U8" s="23">
        <f t="shared" si="8"/>
        <v>0.13478732663418824</v>
      </c>
      <c r="V8" s="23">
        <f t="shared" si="8"/>
        <v>0.13512039147483607</v>
      </c>
      <c r="W8" s="23">
        <f t="shared" si="8"/>
        <v>0.14038339058437829</v>
      </c>
      <c r="X8" s="23">
        <f t="shared" si="8"/>
        <v>0.14058182915597831</v>
      </c>
    </row>
    <row r="9" spans="1:24" x14ac:dyDescent="0.25">
      <c r="A9" s="4" t="s">
        <v>53</v>
      </c>
      <c r="B9" s="78">
        <f>B7+B8</f>
        <v>41968</v>
      </c>
      <c r="C9" s="78">
        <f t="shared" ref="C9:K9" si="9">C7+C8</f>
        <v>42308</v>
      </c>
      <c r="D9" s="78">
        <f t="shared" si="9"/>
        <v>44806</v>
      </c>
      <c r="E9" s="78">
        <f t="shared" si="9"/>
        <v>48988</v>
      </c>
      <c r="F9" s="78">
        <f t="shared" si="9"/>
        <v>52605</v>
      </c>
      <c r="G9" s="78">
        <f t="shared" si="9"/>
        <v>55924</v>
      </c>
      <c r="H9" s="78">
        <f t="shared" si="9"/>
        <v>59954</v>
      </c>
      <c r="I9" s="78">
        <f t="shared" si="9"/>
        <v>62158</v>
      </c>
      <c r="J9" s="78">
        <f t="shared" si="9"/>
        <v>65926</v>
      </c>
      <c r="K9" s="78">
        <f t="shared" si="9"/>
        <v>65944</v>
      </c>
    </row>
    <row r="10" spans="1:24" x14ac:dyDescent="0.25">
      <c r="A10" s="4" t="s">
        <v>54</v>
      </c>
      <c r="B10" s="78">
        <f>B6+B9</f>
        <v>134147</v>
      </c>
      <c r="C10" s="78">
        <f t="shared" ref="C10:K10" si="10">C6+C9</f>
        <v>135405</v>
      </c>
      <c r="D10" s="78">
        <f t="shared" si="10"/>
        <v>139803</v>
      </c>
      <c r="E10" s="78">
        <f t="shared" si="10"/>
        <v>148565</v>
      </c>
      <c r="F10" s="78">
        <f t="shared" si="10"/>
        <v>159017</v>
      </c>
      <c r="G10" s="78">
        <f t="shared" si="10"/>
        <v>166601</v>
      </c>
      <c r="H10" s="78">
        <f t="shared" si="10"/>
        <v>176938</v>
      </c>
      <c r="I10" s="78">
        <f t="shared" si="10"/>
        <v>185146</v>
      </c>
      <c r="J10" s="78">
        <f t="shared" si="10"/>
        <v>191554</v>
      </c>
      <c r="K10" s="78">
        <f t="shared" si="10"/>
        <v>192187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2" spans="1:24" x14ac:dyDescent="0.25">
      <c r="A12" s="4"/>
      <c r="B12" s="4">
        <v>2011</v>
      </c>
      <c r="C12" s="4">
        <v>2012</v>
      </c>
      <c r="D12" s="4">
        <v>2013</v>
      </c>
      <c r="E12" s="4">
        <v>2014</v>
      </c>
      <c r="F12" s="4">
        <v>2015</v>
      </c>
      <c r="G12" s="4">
        <v>2016</v>
      </c>
      <c r="H12" s="4">
        <v>2017</v>
      </c>
      <c r="I12" s="4">
        <v>2018</v>
      </c>
      <c r="J12" s="4">
        <v>2019</v>
      </c>
      <c r="K12" s="4">
        <v>2020</v>
      </c>
    </row>
    <row r="13" spans="1:24" x14ac:dyDescent="0.25">
      <c r="A13" s="17" t="s">
        <v>48</v>
      </c>
      <c r="B13" s="18">
        <f>B4/B10</f>
        <v>9.5559349072286373E-2</v>
      </c>
      <c r="C13" s="18">
        <f t="shared" ref="C13:K13" si="11">C4/C10</f>
        <v>9.6828034415272698E-2</v>
      </c>
      <c r="D13" s="18">
        <f t="shared" si="11"/>
        <v>9.7608778066278976E-2</v>
      </c>
      <c r="E13" s="18">
        <f t="shared" si="11"/>
        <v>9.3137683842089328E-2</v>
      </c>
      <c r="F13" s="18">
        <f t="shared" si="11"/>
        <v>0.10032889565266606</v>
      </c>
      <c r="G13" s="18">
        <f t="shared" si="11"/>
        <v>0.10433910960918602</v>
      </c>
      <c r="H13" s="18">
        <f t="shared" si="11"/>
        <v>0.10667578473815686</v>
      </c>
      <c r="I13" s="18">
        <f t="shared" si="11"/>
        <v>0.11293249651626285</v>
      </c>
      <c r="J13" s="18">
        <f t="shared" si="11"/>
        <v>0.10877872558129822</v>
      </c>
      <c r="K13" s="18">
        <f t="shared" si="11"/>
        <v>0.11408159761066045</v>
      </c>
    </row>
    <row r="14" spans="1:24" s="42" customFormat="1" x14ac:dyDescent="0.25">
      <c r="A14" s="70" t="s">
        <v>49</v>
      </c>
      <c r="B14" s="119">
        <f>B5/B10</f>
        <v>0.59158982310450481</v>
      </c>
      <c r="C14" s="119">
        <f t="shared" ref="C14:K14" si="12">C5/C10</f>
        <v>0.59071673867287022</v>
      </c>
      <c r="D14" s="119">
        <f t="shared" si="12"/>
        <v>0.58189738417630521</v>
      </c>
      <c r="E14" s="119">
        <f t="shared" si="12"/>
        <v>0.57712112543331207</v>
      </c>
      <c r="F14" s="119">
        <f t="shared" si="12"/>
        <v>0.56885741776036525</v>
      </c>
      <c r="G14" s="119">
        <f t="shared" si="12"/>
        <v>0.55998463394577469</v>
      </c>
      <c r="H14" s="119">
        <f t="shared" si="12"/>
        <v>0.55448236105302418</v>
      </c>
      <c r="I14" s="119">
        <f t="shared" si="12"/>
        <v>0.55134326423471203</v>
      </c>
      <c r="J14" s="119">
        <f t="shared" si="12"/>
        <v>0.54705722668281531</v>
      </c>
      <c r="K14" s="119">
        <f t="shared" si="12"/>
        <v>0.54279425767611755</v>
      </c>
    </row>
    <row r="15" spans="1:24" x14ac:dyDescent="0.25">
      <c r="A15" s="4" t="s">
        <v>50</v>
      </c>
      <c r="B15" s="65">
        <f>B6/B10</f>
        <v>0.68714917217679117</v>
      </c>
      <c r="C15" s="65">
        <f t="shared" ref="C15:K15" si="13">C6/C10</f>
        <v>0.68754477308814299</v>
      </c>
      <c r="D15" s="65">
        <f t="shared" si="13"/>
        <v>0.6795061622425842</v>
      </c>
      <c r="E15" s="65">
        <f t="shared" si="13"/>
        <v>0.67025880927540138</v>
      </c>
      <c r="F15" s="65">
        <f t="shared" si="13"/>
        <v>0.66918631341303136</v>
      </c>
      <c r="G15" s="65">
        <f t="shared" si="13"/>
        <v>0.6643237435549606</v>
      </c>
      <c r="H15" s="65">
        <f t="shared" si="13"/>
        <v>0.66115814579118104</v>
      </c>
      <c r="I15" s="65">
        <f t="shared" si="13"/>
        <v>0.66427576075097494</v>
      </c>
      <c r="J15" s="65">
        <f t="shared" si="13"/>
        <v>0.65583595226411351</v>
      </c>
      <c r="K15" s="65">
        <f t="shared" si="13"/>
        <v>0.65687585528677794</v>
      </c>
    </row>
    <row r="16" spans="1:24" x14ac:dyDescent="0.25">
      <c r="A16" s="17" t="s">
        <v>51</v>
      </c>
      <c r="B16" s="18">
        <f>B7/B10</f>
        <v>0.18903889017272096</v>
      </c>
      <c r="C16" s="18">
        <f t="shared" ref="C16:K16" si="14">C7/C10</f>
        <v>0.18892212252132493</v>
      </c>
      <c r="D16" s="18">
        <f t="shared" si="14"/>
        <v>0.19305737358998018</v>
      </c>
      <c r="E16" s="18">
        <f t="shared" si="14"/>
        <v>0.20005384848382862</v>
      </c>
      <c r="F16" s="18">
        <f t="shared" si="14"/>
        <v>0.19792223472962012</v>
      </c>
      <c r="G16" s="18">
        <f t="shared" si="14"/>
        <v>0.20052100527607877</v>
      </c>
      <c r="H16" s="18">
        <f t="shared" si="14"/>
        <v>0.20405452757463066</v>
      </c>
      <c r="I16" s="18">
        <f t="shared" si="14"/>
        <v>0.20060384777418902</v>
      </c>
      <c r="J16" s="18">
        <f t="shared" si="14"/>
        <v>0.2037806571515082</v>
      </c>
      <c r="K16" s="18">
        <f t="shared" si="14"/>
        <v>0.20254231555724372</v>
      </c>
    </row>
    <row r="17" spans="1:11" x14ac:dyDescent="0.25">
      <c r="A17" s="17" t="s">
        <v>52</v>
      </c>
      <c r="B17" s="18">
        <f>B8/B10</f>
        <v>0.1238119376504879</v>
      </c>
      <c r="C17" s="18">
        <f t="shared" ref="C17:K17" si="15">C8/C10</f>
        <v>0.12353310439053211</v>
      </c>
      <c r="D17" s="18">
        <f t="shared" si="15"/>
        <v>0.12743646416743559</v>
      </c>
      <c r="E17" s="18">
        <f t="shared" si="15"/>
        <v>0.12968734224077003</v>
      </c>
      <c r="F17" s="18">
        <f t="shared" si="15"/>
        <v>0.13289145185734857</v>
      </c>
      <c r="G17" s="18">
        <f t="shared" si="15"/>
        <v>0.13515525116896057</v>
      </c>
      <c r="H17" s="18">
        <f t="shared" si="15"/>
        <v>0.13478732663418824</v>
      </c>
      <c r="I17" s="18">
        <f t="shared" si="15"/>
        <v>0.13512039147483607</v>
      </c>
      <c r="J17" s="18">
        <f t="shared" si="15"/>
        <v>0.14038339058437829</v>
      </c>
      <c r="K17" s="18">
        <f t="shared" si="15"/>
        <v>0.14058182915597831</v>
      </c>
    </row>
    <row r="18" spans="1:11" x14ac:dyDescent="0.25">
      <c r="A18" s="4" t="s">
        <v>53</v>
      </c>
      <c r="B18" s="65">
        <f>B9/B10</f>
        <v>0.31285082782320889</v>
      </c>
      <c r="C18" s="65">
        <f t="shared" ref="C18:K18" si="16">C9/C10</f>
        <v>0.31245522691185701</v>
      </c>
      <c r="D18" s="65">
        <f t="shared" si="16"/>
        <v>0.3204938377574158</v>
      </c>
      <c r="E18" s="65">
        <f t="shared" si="16"/>
        <v>0.32974119072459868</v>
      </c>
      <c r="F18" s="65">
        <f t="shared" si="16"/>
        <v>0.33081368658696869</v>
      </c>
      <c r="G18" s="65">
        <f t="shared" si="16"/>
        <v>0.33567625644503934</v>
      </c>
      <c r="H18" s="65">
        <f t="shared" si="16"/>
        <v>0.3388418542088189</v>
      </c>
      <c r="I18" s="65">
        <f t="shared" si="16"/>
        <v>0.33572423924902511</v>
      </c>
      <c r="J18" s="65">
        <f t="shared" si="16"/>
        <v>0.34416404773588649</v>
      </c>
      <c r="K18" s="65">
        <f t="shared" si="16"/>
        <v>0.343124144713222</v>
      </c>
    </row>
    <row r="19" spans="1:11" x14ac:dyDescent="0.25">
      <c r="B19" s="23"/>
      <c r="C19" s="23"/>
      <c r="J19" s="23"/>
    </row>
    <row r="21" spans="1:11" x14ac:dyDescent="0.25">
      <c r="F21">
        <f>11.4-9.6</f>
        <v>1.8000000000000007</v>
      </c>
      <c r="I21" s="86"/>
    </row>
    <row r="24" spans="1:11" x14ac:dyDescent="0.25">
      <c r="A24" t="s">
        <v>110</v>
      </c>
      <c r="B24" t="s">
        <v>109</v>
      </c>
    </row>
    <row r="25" spans="1:11" x14ac:dyDescent="0.25">
      <c r="A25" t="s">
        <v>37</v>
      </c>
      <c r="B25" s="4">
        <v>2011</v>
      </c>
      <c r="C25" s="4">
        <v>2012</v>
      </c>
      <c r="D25" s="4">
        <v>2013</v>
      </c>
      <c r="E25" s="4">
        <v>2014</v>
      </c>
      <c r="F25" s="4">
        <v>2015</v>
      </c>
      <c r="G25" s="4">
        <v>2016</v>
      </c>
      <c r="H25" s="4">
        <v>2017</v>
      </c>
      <c r="I25" s="4">
        <v>2018</v>
      </c>
      <c r="J25" s="4">
        <v>2019</v>
      </c>
      <c r="K25" s="4">
        <v>2020</v>
      </c>
    </row>
    <row r="26" spans="1:11" x14ac:dyDescent="0.25">
      <c r="A26" s="12" t="s">
        <v>99</v>
      </c>
      <c r="B26" s="3">
        <v>2085</v>
      </c>
      <c r="C26" s="3">
        <v>2095</v>
      </c>
      <c r="D26" s="3">
        <v>2246</v>
      </c>
      <c r="E26" s="3">
        <v>2217</v>
      </c>
      <c r="F26" s="3">
        <v>2276</v>
      </c>
      <c r="G26" s="3">
        <v>2237</v>
      </c>
      <c r="H26" s="3">
        <v>2445</v>
      </c>
      <c r="I26" s="3">
        <v>2527</v>
      </c>
      <c r="J26" s="3">
        <v>2465</v>
      </c>
      <c r="K26" s="3">
        <v>2368</v>
      </c>
    </row>
    <row r="27" spans="1:11" x14ac:dyDescent="0.25">
      <c r="A27" s="12" t="s">
        <v>20</v>
      </c>
      <c r="B27" s="3">
        <v>8097</v>
      </c>
      <c r="C27" s="3">
        <v>7791</v>
      </c>
      <c r="D27" s="3">
        <v>8166</v>
      </c>
      <c r="E27" s="3">
        <v>9044</v>
      </c>
      <c r="F27" s="3">
        <v>9529</v>
      </c>
      <c r="G27" s="3">
        <v>10205</v>
      </c>
      <c r="H27" s="3">
        <v>10686</v>
      </c>
      <c r="I27" s="3">
        <v>11374</v>
      </c>
      <c r="J27" s="3">
        <v>12328</v>
      </c>
      <c r="K27" s="3">
        <v>12151</v>
      </c>
    </row>
    <row r="28" spans="1:11" x14ac:dyDescent="0.25">
      <c r="A28" s="12" t="s">
        <v>31</v>
      </c>
      <c r="B28" s="3">
        <v>14246</v>
      </c>
      <c r="C28" s="3">
        <v>14517</v>
      </c>
      <c r="D28" s="3">
        <v>15502</v>
      </c>
      <c r="E28" s="3">
        <v>17918</v>
      </c>
      <c r="F28" s="3">
        <v>19168</v>
      </c>
      <c r="G28" s="3">
        <v>20139</v>
      </c>
      <c r="H28" s="3">
        <v>21322</v>
      </c>
      <c r="I28" s="3">
        <v>21694</v>
      </c>
      <c r="J28" s="3">
        <v>22709</v>
      </c>
      <c r="K28" s="3">
        <v>23491</v>
      </c>
    </row>
    <row r="29" spans="1:11" x14ac:dyDescent="0.25">
      <c r="A29" s="12" t="s">
        <v>17</v>
      </c>
      <c r="B29" s="3">
        <v>2311</v>
      </c>
      <c r="C29" s="3">
        <v>2413</v>
      </c>
      <c r="D29" s="3">
        <v>2502</v>
      </c>
      <c r="E29" s="3">
        <v>2476</v>
      </c>
      <c r="F29" s="3">
        <v>2674</v>
      </c>
      <c r="G29" s="3">
        <v>2824</v>
      </c>
      <c r="H29" s="3">
        <v>3089</v>
      </c>
      <c r="I29" s="3">
        <v>3242</v>
      </c>
      <c r="J29" s="3">
        <v>3331</v>
      </c>
      <c r="K29" s="3">
        <v>3847</v>
      </c>
    </row>
    <row r="30" spans="1:11" x14ac:dyDescent="0.25">
      <c r="A30" s="12" t="s">
        <v>93</v>
      </c>
      <c r="B30" s="3">
        <v>8170</v>
      </c>
      <c r="C30" s="3">
        <v>8549</v>
      </c>
      <c r="D30" s="3">
        <v>9083</v>
      </c>
      <c r="E30" s="3">
        <v>9789</v>
      </c>
      <c r="F30" s="3">
        <v>10810</v>
      </c>
      <c r="G30" s="3">
        <v>11751</v>
      </c>
      <c r="H30" s="3">
        <v>12113</v>
      </c>
      <c r="I30" s="3">
        <v>12411</v>
      </c>
      <c r="J30" s="3">
        <v>13174</v>
      </c>
      <c r="K30" s="3">
        <v>13308</v>
      </c>
    </row>
    <row r="31" spans="1:11" x14ac:dyDescent="0.25">
      <c r="A31" s="12" t="s">
        <v>91</v>
      </c>
      <c r="B31" s="3">
        <v>39</v>
      </c>
      <c r="C31" s="3">
        <v>47</v>
      </c>
      <c r="D31" s="3">
        <v>58</v>
      </c>
      <c r="E31" s="3">
        <v>58</v>
      </c>
      <c r="F31" s="3">
        <v>63</v>
      </c>
      <c r="G31" s="3">
        <v>62</v>
      </c>
      <c r="H31" s="3">
        <v>74</v>
      </c>
      <c r="I31" s="3">
        <v>95</v>
      </c>
      <c r="J31" s="3">
        <v>132</v>
      </c>
      <c r="K31" s="3">
        <v>148</v>
      </c>
    </row>
    <row r="32" spans="1:11" x14ac:dyDescent="0.25">
      <c r="A32" s="12" t="s">
        <v>90</v>
      </c>
      <c r="B32" s="3">
        <v>520</v>
      </c>
      <c r="C32" s="3">
        <v>632</v>
      </c>
      <c r="D32" s="3">
        <v>766</v>
      </c>
      <c r="E32" s="3">
        <v>819</v>
      </c>
      <c r="F32" s="3">
        <v>960</v>
      </c>
      <c r="G32" s="3">
        <v>1065</v>
      </c>
      <c r="H32" s="3">
        <v>1279</v>
      </c>
      <c r="I32" s="3">
        <v>1385</v>
      </c>
      <c r="J32" s="3">
        <v>1554</v>
      </c>
      <c r="K32" s="3">
        <v>1669</v>
      </c>
    </row>
    <row r="33" spans="1:11" x14ac:dyDescent="0.25">
      <c r="A33" s="12" t="s">
        <v>88</v>
      </c>
      <c r="B33" s="3">
        <v>2902</v>
      </c>
      <c r="C33" s="3">
        <v>3060</v>
      </c>
      <c r="D33" s="3">
        <v>3044</v>
      </c>
      <c r="E33" s="3">
        <v>3212</v>
      </c>
      <c r="F33" s="3">
        <v>3341</v>
      </c>
      <c r="G33" s="3">
        <v>3429</v>
      </c>
      <c r="H33" s="3">
        <v>3522</v>
      </c>
      <c r="I33" s="3">
        <v>3792</v>
      </c>
      <c r="J33" s="3">
        <v>3884</v>
      </c>
      <c r="K33" s="3">
        <v>3748</v>
      </c>
    </row>
    <row r="34" spans="1:11" x14ac:dyDescent="0.25">
      <c r="A34" s="12" t="s">
        <v>95</v>
      </c>
      <c r="B34" s="3">
        <v>6422</v>
      </c>
      <c r="C34" s="3">
        <v>6678</v>
      </c>
      <c r="D34" s="3">
        <v>7358</v>
      </c>
      <c r="E34" s="3">
        <v>7517</v>
      </c>
      <c r="F34" s="3">
        <v>9476</v>
      </c>
      <c r="G34" s="3">
        <v>11302</v>
      </c>
      <c r="H34" s="3">
        <v>12555</v>
      </c>
      <c r="I34" s="3">
        <v>14386</v>
      </c>
      <c r="J34" s="3">
        <v>14486</v>
      </c>
      <c r="K34" s="3">
        <v>15694</v>
      </c>
    </row>
    <row r="35" spans="1:11" x14ac:dyDescent="0.25">
      <c r="A35" s="12" t="s">
        <v>97</v>
      </c>
      <c r="B35" s="3">
        <v>2280</v>
      </c>
      <c r="C35" s="3">
        <v>2230</v>
      </c>
      <c r="D35" s="3">
        <v>1901</v>
      </c>
      <c r="E35" s="3">
        <v>1845</v>
      </c>
      <c r="F35" s="3">
        <v>1925</v>
      </c>
      <c r="G35" s="3">
        <v>2036</v>
      </c>
      <c r="H35" s="3">
        <v>2195</v>
      </c>
      <c r="I35" s="3">
        <v>2492</v>
      </c>
      <c r="J35" s="3">
        <v>2408</v>
      </c>
      <c r="K35" s="3">
        <v>2184</v>
      </c>
    </row>
    <row r="36" spans="1:11" x14ac:dyDescent="0.25">
      <c r="A36" s="12" t="s">
        <v>92</v>
      </c>
      <c r="B36" s="3">
        <v>2418</v>
      </c>
      <c r="C36" s="3">
        <v>2648</v>
      </c>
      <c r="D36" s="3">
        <v>2823</v>
      </c>
      <c r="E36" s="3">
        <v>3257</v>
      </c>
      <c r="F36" s="3">
        <v>3344</v>
      </c>
      <c r="G36" s="3">
        <v>3511</v>
      </c>
      <c r="H36" s="3">
        <v>3820</v>
      </c>
      <c r="I36" s="3">
        <v>3883</v>
      </c>
      <c r="J36" s="3">
        <v>3984</v>
      </c>
      <c r="K36" s="3">
        <v>4269</v>
      </c>
    </row>
    <row r="37" spans="1:11" x14ac:dyDescent="0.25">
      <c r="A37" s="12" t="s">
        <v>96</v>
      </c>
      <c r="B37" s="3">
        <v>243</v>
      </c>
      <c r="C37" s="3">
        <v>255</v>
      </c>
      <c r="D37" s="3">
        <v>277</v>
      </c>
      <c r="E37" s="3">
        <v>249</v>
      </c>
      <c r="F37" s="3">
        <v>230</v>
      </c>
      <c r="G37" s="3">
        <v>243</v>
      </c>
      <c r="H37" s="3">
        <v>255</v>
      </c>
      <c r="I37" s="3">
        <v>221</v>
      </c>
      <c r="J37" s="3">
        <v>200</v>
      </c>
      <c r="K37" s="3">
        <v>255</v>
      </c>
    </row>
    <row r="38" spans="1:11" x14ac:dyDescent="0.25">
      <c r="A38" s="12" t="s">
        <v>29</v>
      </c>
      <c r="B38" s="3">
        <v>2970</v>
      </c>
      <c r="C38" s="3">
        <v>2946</v>
      </c>
      <c r="D38" s="3">
        <v>3142</v>
      </c>
      <c r="E38" s="3">
        <v>3397</v>
      </c>
      <c r="F38" s="3">
        <v>3477</v>
      </c>
      <c r="G38" s="3">
        <v>3955</v>
      </c>
      <c r="H38" s="3">
        <v>4157</v>
      </c>
      <c r="I38" s="3">
        <v>4473</v>
      </c>
      <c r="J38" s="3">
        <v>4617</v>
      </c>
      <c r="K38" s="3">
        <v>4501</v>
      </c>
    </row>
    <row r="39" spans="1:11" x14ac:dyDescent="0.25">
      <c r="A39" s="12" t="s">
        <v>24</v>
      </c>
      <c r="B39" s="3">
        <v>31567</v>
      </c>
      <c r="C39" s="3">
        <v>32551</v>
      </c>
      <c r="D39" s="3">
        <v>32955</v>
      </c>
      <c r="E39" s="3">
        <v>34952</v>
      </c>
      <c r="F39" s="3">
        <v>36740</v>
      </c>
      <c r="G39" s="3">
        <v>37769</v>
      </c>
      <c r="H39" s="3">
        <v>39517</v>
      </c>
      <c r="I39" s="3">
        <v>40852</v>
      </c>
      <c r="J39" s="3">
        <v>41875</v>
      </c>
      <c r="K39" s="3">
        <v>41972</v>
      </c>
    </row>
    <row r="40" spans="1:11" x14ac:dyDescent="0.25">
      <c r="A40" s="12" t="s">
        <v>19</v>
      </c>
      <c r="B40" s="3">
        <v>5826</v>
      </c>
      <c r="C40" s="3">
        <v>6031</v>
      </c>
      <c r="D40" s="3">
        <v>6365</v>
      </c>
      <c r="E40" s="3">
        <v>6744</v>
      </c>
      <c r="F40" s="3">
        <v>7249</v>
      </c>
      <c r="G40" s="3">
        <v>7270</v>
      </c>
      <c r="H40" s="3">
        <v>7569</v>
      </c>
      <c r="I40" s="3">
        <v>8127</v>
      </c>
      <c r="J40" s="3">
        <v>8351</v>
      </c>
      <c r="K40" s="3">
        <v>8090</v>
      </c>
    </row>
    <row r="41" spans="1:11" x14ac:dyDescent="0.25">
      <c r="A41" s="12" t="s">
        <v>87</v>
      </c>
      <c r="B41" s="3">
        <v>352</v>
      </c>
      <c r="C41" s="3">
        <v>416</v>
      </c>
      <c r="D41" s="3">
        <v>466</v>
      </c>
      <c r="E41" s="3">
        <v>494</v>
      </c>
      <c r="F41" s="3">
        <v>560</v>
      </c>
      <c r="G41" s="3">
        <v>607</v>
      </c>
      <c r="H41" s="3">
        <v>652</v>
      </c>
      <c r="I41" s="3">
        <v>641</v>
      </c>
      <c r="J41" s="3">
        <v>717</v>
      </c>
      <c r="K41" s="3">
        <v>670</v>
      </c>
    </row>
    <row r="42" spans="1:11" x14ac:dyDescent="0.25">
      <c r="A42" s="12" t="s">
        <v>98</v>
      </c>
      <c r="B42" s="3">
        <v>1483</v>
      </c>
      <c r="C42" s="3">
        <v>1459</v>
      </c>
      <c r="D42" s="3">
        <v>1395</v>
      </c>
      <c r="E42" s="3">
        <v>1412</v>
      </c>
      <c r="F42" s="3">
        <v>1437</v>
      </c>
      <c r="G42" s="3">
        <v>1474</v>
      </c>
      <c r="H42" s="3">
        <v>1499</v>
      </c>
      <c r="I42" s="3">
        <v>1538</v>
      </c>
      <c r="J42" s="3">
        <v>1334</v>
      </c>
      <c r="K42" s="3">
        <v>1333</v>
      </c>
    </row>
    <row r="43" spans="1:11" x14ac:dyDescent="0.25">
      <c r="A43" s="12" t="s">
        <v>23</v>
      </c>
      <c r="B43" s="3">
        <v>4163</v>
      </c>
      <c r="C43" s="3">
        <v>3998</v>
      </c>
      <c r="D43" s="3">
        <v>3838</v>
      </c>
      <c r="E43" s="3">
        <v>4011</v>
      </c>
      <c r="F43" s="3">
        <v>4405</v>
      </c>
      <c r="G43" s="3">
        <v>4466</v>
      </c>
      <c r="H43" s="3">
        <v>4961</v>
      </c>
      <c r="I43" s="3">
        <v>5331</v>
      </c>
      <c r="J43" s="3">
        <v>5449</v>
      </c>
      <c r="K43" s="3">
        <v>5293</v>
      </c>
    </row>
    <row r="44" spans="1:11" x14ac:dyDescent="0.25">
      <c r="A44" s="12" t="s">
        <v>86</v>
      </c>
      <c r="B44" s="3">
        <v>4783</v>
      </c>
      <c r="C44" s="3">
        <v>4416</v>
      </c>
      <c r="D44" s="3">
        <v>4700</v>
      </c>
      <c r="E44" s="3">
        <v>4781</v>
      </c>
      <c r="F44" s="3">
        <v>5260</v>
      </c>
      <c r="G44" s="3">
        <v>5721</v>
      </c>
      <c r="H44" s="3">
        <v>6099</v>
      </c>
      <c r="I44" s="3">
        <v>6313</v>
      </c>
      <c r="J44" s="3">
        <v>6255</v>
      </c>
      <c r="K44" s="3">
        <v>6468</v>
      </c>
    </row>
    <row r="45" spans="1:11" x14ac:dyDescent="0.25">
      <c r="A45" s="12" t="s">
        <v>13</v>
      </c>
      <c r="B45" s="3">
        <v>5547</v>
      </c>
      <c r="C45" s="3">
        <v>5586</v>
      </c>
      <c r="D45" s="3">
        <v>5875</v>
      </c>
      <c r="E45" s="3">
        <v>6238</v>
      </c>
      <c r="F45" s="3">
        <v>6696</v>
      </c>
      <c r="G45" s="3">
        <v>6768</v>
      </c>
      <c r="H45" s="3">
        <v>7118</v>
      </c>
      <c r="I45" s="3">
        <v>7511</v>
      </c>
      <c r="J45" s="3">
        <v>8283</v>
      </c>
      <c r="K45" s="3">
        <v>8071</v>
      </c>
    </row>
    <row r="46" spans="1:11" x14ac:dyDescent="0.25">
      <c r="A46" s="12" t="s">
        <v>94</v>
      </c>
      <c r="B46" s="3">
        <v>2333</v>
      </c>
      <c r="C46" s="3">
        <v>1913</v>
      </c>
      <c r="D46" s="3">
        <v>2034</v>
      </c>
      <c r="E46" s="3">
        <v>2363</v>
      </c>
      <c r="F46" s="3">
        <v>2603</v>
      </c>
      <c r="G46" s="3">
        <v>2871</v>
      </c>
      <c r="H46" s="3">
        <v>3265</v>
      </c>
      <c r="I46" s="3">
        <v>3615</v>
      </c>
      <c r="J46" s="3">
        <v>3748</v>
      </c>
      <c r="K46" s="3">
        <v>3822</v>
      </c>
    </row>
    <row r="47" spans="1:11" x14ac:dyDescent="0.25">
      <c r="A47" s="12" t="s">
        <v>26</v>
      </c>
      <c r="B47" s="3">
        <v>8143</v>
      </c>
      <c r="C47" s="3">
        <v>8118</v>
      </c>
      <c r="D47" s="3">
        <v>8346</v>
      </c>
      <c r="E47" s="3">
        <v>8406</v>
      </c>
      <c r="F47" s="3">
        <v>8828</v>
      </c>
      <c r="G47" s="3">
        <v>9313</v>
      </c>
      <c r="H47" s="3">
        <v>10626</v>
      </c>
      <c r="I47" s="3">
        <v>10974</v>
      </c>
      <c r="J47" s="3">
        <v>11709</v>
      </c>
      <c r="K47" s="3">
        <v>10934</v>
      </c>
    </row>
    <row r="48" spans="1:11" x14ac:dyDescent="0.25">
      <c r="A48" s="12" t="s">
        <v>27</v>
      </c>
      <c r="B48" s="3">
        <v>4291</v>
      </c>
      <c r="C48" s="3">
        <v>4309</v>
      </c>
      <c r="D48" s="3">
        <v>4112</v>
      </c>
      <c r="E48" s="3">
        <v>4110</v>
      </c>
      <c r="F48" s="3">
        <v>4150</v>
      </c>
      <c r="G48" s="3">
        <v>3788</v>
      </c>
      <c r="H48" s="3">
        <v>3812</v>
      </c>
      <c r="I48" s="3">
        <v>3741</v>
      </c>
      <c r="J48" s="3">
        <v>3518</v>
      </c>
      <c r="K48" s="3">
        <v>3278</v>
      </c>
    </row>
    <row r="49" spans="1:11" x14ac:dyDescent="0.25">
      <c r="A49" s="12" t="s">
        <v>100</v>
      </c>
      <c r="B49" s="3">
        <v>2586</v>
      </c>
      <c r="C49" s="3">
        <v>2624</v>
      </c>
      <c r="D49" s="3">
        <v>2370</v>
      </c>
      <c r="E49" s="3">
        <v>2442</v>
      </c>
      <c r="F49" s="3">
        <v>2535</v>
      </c>
      <c r="G49" s="3">
        <v>2127</v>
      </c>
      <c r="H49" s="3">
        <v>2121</v>
      </c>
      <c r="I49" s="3">
        <v>2237</v>
      </c>
      <c r="J49" s="3">
        <v>2352</v>
      </c>
      <c r="K49" s="3">
        <v>2275</v>
      </c>
    </row>
    <row r="50" spans="1:11" x14ac:dyDescent="0.25">
      <c r="A50" s="12" t="s">
        <v>16</v>
      </c>
      <c r="B50" s="3">
        <v>3011</v>
      </c>
      <c r="C50" s="3">
        <v>2993</v>
      </c>
      <c r="D50" s="3">
        <v>3126</v>
      </c>
      <c r="E50" s="3">
        <v>3187</v>
      </c>
      <c r="F50" s="3">
        <v>3373</v>
      </c>
      <c r="G50" s="3">
        <v>3440</v>
      </c>
      <c r="H50" s="3">
        <v>3631</v>
      </c>
      <c r="I50" s="3">
        <v>3789</v>
      </c>
      <c r="J50" s="3">
        <v>3862</v>
      </c>
      <c r="K50" s="3">
        <v>3827</v>
      </c>
    </row>
    <row r="51" spans="1:11" x14ac:dyDescent="0.25">
      <c r="A51" s="12" t="s">
        <v>89</v>
      </c>
      <c r="B51" s="3">
        <v>2220</v>
      </c>
      <c r="C51" s="3">
        <v>2162</v>
      </c>
      <c r="D51" s="3">
        <v>2185</v>
      </c>
      <c r="E51" s="3">
        <v>2190</v>
      </c>
      <c r="F51" s="3">
        <v>2304</v>
      </c>
      <c r="G51" s="3">
        <v>2346</v>
      </c>
      <c r="H51" s="3">
        <v>2379</v>
      </c>
      <c r="I51" s="3">
        <v>2416</v>
      </c>
      <c r="J51" s="3">
        <v>2432</v>
      </c>
      <c r="K51" s="3">
        <v>2218</v>
      </c>
    </row>
    <row r="52" spans="1:11" x14ac:dyDescent="0.25">
      <c r="A52" s="12" t="s">
        <v>15</v>
      </c>
      <c r="B52" s="3">
        <v>1365</v>
      </c>
      <c r="C52" s="3">
        <v>1335</v>
      </c>
      <c r="D52" s="3">
        <v>1466</v>
      </c>
      <c r="E52" s="3">
        <v>1533</v>
      </c>
      <c r="F52" s="3">
        <v>1586</v>
      </c>
      <c r="G52" s="3">
        <v>1636</v>
      </c>
      <c r="H52" s="3">
        <v>1758</v>
      </c>
      <c r="I52" s="3">
        <v>1439</v>
      </c>
      <c r="J52" s="3">
        <v>1482</v>
      </c>
      <c r="K52" s="3">
        <v>1376</v>
      </c>
    </row>
    <row r="53" spans="1:11" x14ac:dyDescent="0.25">
      <c r="A53" s="12" t="s">
        <v>35</v>
      </c>
      <c r="B53" s="3">
        <v>3774</v>
      </c>
      <c r="C53" s="3">
        <v>3633</v>
      </c>
      <c r="D53" s="3">
        <v>3702</v>
      </c>
      <c r="E53" s="3">
        <v>3904</v>
      </c>
      <c r="F53" s="3">
        <v>4018</v>
      </c>
      <c r="G53" s="3">
        <v>4246</v>
      </c>
      <c r="H53" s="3">
        <v>4419</v>
      </c>
      <c r="I53" s="3">
        <v>4647</v>
      </c>
      <c r="J53" s="3">
        <v>4915</v>
      </c>
      <c r="K53" s="3">
        <v>4927</v>
      </c>
    </row>
    <row r="54" spans="1:11" x14ac:dyDescent="0.25">
      <c r="A54" t="s">
        <v>38</v>
      </c>
      <c r="B54">
        <f>SUM(B26:B53)</f>
        <v>134147</v>
      </c>
      <c r="C54">
        <f t="shared" ref="C54:K54" si="17">SUM(C26:C53)</f>
        <v>135405</v>
      </c>
      <c r="D54">
        <f t="shared" si="17"/>
        <v>139803</v>
      </c>
      <c r="E54">
        <f t="shared" si="17"/>
        <v>148565</v>
      </c>
      <c r="F54">
        <f t="shared" si="17"/>
        <v>159017</v>
      </c>
      <c r="G54">
        <f t="shared" si="17"/>
        <v>166601</v>
      </c>
      <c r="H54">
        <f t="shared" si="17"/>
        <v>176938</v>
      </c>
      <c r="I54">
        <f t="shared" si="17"/>
        <v>185146</v>
      </c>
      <c r="J54">
        <f t="shared" si="17"/>
        <v>191554</v>
      </c>
      <c r="K54">
        <f t="shared" si="17"/>
        <v>192187</v>
      </c>
    </row>
    <row r="56" spans="1:11" x14ac:dyDescent="0.25">
      <c r="B56" s="30"/>
    </row>
    <row r="57" spans="1:11" x14ac:dyDescent="0.25">
      <c r="B57" s="86"/>
    </row>
    <row r="58" spans="1:11" x14ac:dyDescent="0.25">
      <c r="B58">
        <f>B39+B35</f>
        <v>33847</v>
      </c>
      <c r="C58">
        <f t="shared" ref="C58:K58" si="18">C39+C35</f>
        <v>34781</v>
      </c>
      <c r="D58">
        <f t="shared" si="18"/>
        <v>34856</v>
      </c>
      <c r="E58">
        <f t="shared" si="18"/>
        <v>36797</v>
      </c>
      <c r="F58">
        <f t="shared" si="18"/>
        <v>38665</v>
      </c>
      <c r="G58">
        <f t="shared" si="18"/>
        <v>39805</v>
      </c>
      <c r="H58">
        <f t="shared" si="18"/>
        <v>41712</v>
      </c>
      <c r="I58">
        <f t="shared" si="18"/>
        <v>43344</v>
      </c>
      <c r="J58">
        <f t="shared" si="18"/>
        <v>44283</v>
      </c>
      <c r="K58">
        <f t="shared" si="18"/>
        <v>44156</v>
      </c>
    </row>
    <row r="59" spans="1:11" x14ac:dyDescent="0.25">
      <c r="B59" s="9">
        <f>B58/B54</f>
        <v>0.25231276137371689</v>
      </c>
      <c r="C59" s="9">
        <f t="shared" ref="C59:K59" si="19">C58/C54</f>
        <v>0.25686643772386542</v>
      </c>
      <c r="D59" s="9">
        <f t="shared" si="19"/>
        <v>0.24932226060957205</v>
      </c>
      <c r="E59" s="9">
        <f t="shared" si="19"/>
        <v>0.24768283243024938</v>
      </c>
      <c r="F59" s="9">
        <f t="shared" si="19"/>
        <v>0.24315010344805901</v>
      </c>
      <c r="G59" s="9">
        <f t="shared" si="19"/>
        <v>0.23892413610962721</v>
      </c>
      <c r="H59" s="9">
        <f t="shared" si="19"/>
        <v>0.23574359380121851</v>
      </c>
      <c r="I59" s="9">
        <f t="shared" si="19"/>
        <v>0.23410713707020406</v>
      </c>
      <c r="J59" s="9">
        <f t="shared" si="19"/>
        <v>0.23117763137287659</v>
      </c>
      <c r="K59" s="9">
        <f t="shared" si="19"/>
        <v>0.22975539448557916</v>
      </c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50"/>
  </sheetPr>
  <dimension ref="A1:J101"/>
  <sheetViews>
    <sheetView topLeftCell="A46" workbookViewId="0">
      <selection activeCell="D33" sqref="D33"/>
    </sheetView>
  </sheetViews>
  <sheetFormatPr defaultRowHeight="15" x14ac:dyDescent="0.25"/>
  <cols>
    <col min="1" max="1" width="36.7109375" customWidth="1"/>
    <col min="2" max="2" width="15.140625" customWidth="1"/>
    <col min="3" max="3" width="17.42578125" customWidth="1"/>
    <col min="4" max="4" width="14.140625" customWidth="1"/>
    <col min="5" max="5" width="22.5703125" customWidth="1"/>
    <col min="6" max="6" width="13.85546875" customWidth="1"/>
    <col min="7" max="7" width="18.28515625" customWidth="1"/>
  </cols>
  <sheetData>
    <row r="1" spans="1:7" x14ac:dyDescent="0.25">
      <c r="A1" s="1" t="s">
        <v>166</v>
      </c>
    </row>
    <row r="2" spans="1:7" ht="30.75" customHeight="1" x14ac:dyDescent="0.25">
      <c r="A2" s="176" t="s">
        <v>30</v>
      </c>
      <c r="B2" s="176" t="s">
        <v>113</v>
      </c>
      <c r="C2" s="176" t="s">
        <v>168</v>
      </c>
      <c r="D2" s="176" t="s">
        <v>169</v>
      </c>
      <c r="E2" s="176" t="s">
        <v>170</v>
      </c>
      <c r="F2" s="176" t="s">
        <v>171</v>
      </c>
      <c r="G2" s="188" t="s">
        <v>167</v>
      </c>
    </row>
    <row r="3" spans="1:7" ht="30.75" customHeight="1" x14ac:dyDescent="0.25">
      <c r="A3" s="176" t="s">
        <v>9</v>
      </c>
      <c r="B3" s="189">
        <f>SUM(B4:B17)</f>
        <v>104791</v>
      </c>
      <c r="C3" s="189">
        <f>SUM(C4:C17)</f>
        <v>104318</v>
      </c>
      <c r="D3" s="189">
        <f>SUM(D4:D17)</f>
        <v>5631</v>
      </c>
      <c r="E3" s="189">
        <f>SUM(E4:E17)</f>
        <v>-6104</v>
      </c>
      <c r="F3" s="189">
        <f>SUM(F4:F17)</f>
        <v>-473</v>
      </c>
      <c r="G3" s="197">
        <f>F3/B3</f>
        <v>-4.5137464095199014E-3</v>
      </c>
    </row>
    <row r="4" spans="1:7" s="91" customFormat="1" x14ac:dyDescent="0.25">
      <c r="A4" s="175" t="s">
        <v>20</v>
      </c>
      <c r="B4" s="193">
        <f>B73</f>
        <v>12328</v>
      </c>
      <c r="C4" s="193">
        <f>C73</f>
        <v>12151</v>
      </c>
      <c r="D4" s="193">
        <f>D73</f>
        <v>551</v>
      </c>
      <c r="E4" s="193">
        <f>E73</f>
        <v>-728</v>
      </c>
      <c r="F4" s="193">
        <f>F73</f>
        <v>-177</v>
      </c>
      <c r="G4" s="192">
        <f>F4/B4</f>
        <v>-1.4357560025957171E-2</v>
      </c>
    </row>
    <row r="5" spans="1:7" x14ac:dyDescent="0.25">
      <c r="A5" s="175" t="s">
        <v>17</v>
      </c>
      <c r="B5" s="193">
        <f>B75</f>
        <v>3331</v>
      </c>
      <c r="C5" s="193">
        <f>C75</f>
        <v>3847</v>
      </c>
      <c r="D5" s="193">
        <f>D75</f>
        <v>601</v>
      </c>
      <c r="E5" s="193">
        <f>E75</f>
        <v>-85</v>
      </c>
      <c r="F5" s="193">
        <f>F75</f>
        <v>516</v>
      </c>
      <c r="G5" s="192">
        <v>-1.5715467328370553E-2</v>
      </c>
    </row>
    <row r="6" spans="1:7" x14ac:dyDescent="0.25">
      <c r="A6" s="175" t="s">
        <v>88</v>
      </c>
      <c r="B6" s="193">
        <f>B79</f>
        <v>3884</v>
      </c>
      <c r="C6" s="193">
        <f>C79</f>
        <v>3748</v>
      </c>
      <c r="D6" s="193">
        <f>D79</f>
        <v>296</v>
      </c>
      <c r="E6" s="193">
        <f>E79</f>
        <v>-432</v>
      </c>
      <c r="F6" s="193">
        <f>F79</f>
        <v>-136</v>
      </c>
      <c r="G6" s="192">
        <f>F6/B6</f>
        <v>-3.5015447991761074E-2</v>
      </c>
    </row>
    <row r="7" spans="1:7" x14ac:dyDescent="0.25">
      <c r="A7" s="175" t="s">
        <v>78</v>
      </c>
      <c r="B7" s="193">
        <f>B81+B85</f>
        <v>44283</v>
      </c>
      <c r="C7" s="193">
        <f>C81+C85</f>
        <v>44156</v>
      </c>
      <c r="D7" s="193">
        <f>D81+D85</f>
        <v>2237</v>
      </c>
      <c r="E7" s="193">
        <f>E81+E85</f>
        <v>-2364</v>
      </c>
      <c r="F7" s="193">
        <f>F81+F85</f>
        <v>-127</v>
      </c>
      <c r="G7" s="192">
        <f>F7/B7</f>
        <v>-2.8679177110855179E-3</v>
      </c>
    </row>
    <row r="8" spans="1:7" x14ac:dyDescent="0.25">
      <c r="A8" s="175" t="s">
        <v>92</v>
      </c>
      <c r="B8" s="193">
        <f>B82</f>
        <v>3984</v>
      </c>
      <c r="C8" s="193">
        <f>C82</f>
        <v>4269</v>
      </c>
      <c r="D8" s="193">
        <f>D82</f>
        <v>473</v>
      </c>
      <c r="E8" s="193">
        <f>E82</f>
        <v>-188</v>
      </c>
      <c r="F8" s="193">
        <f>F82</f>
        <v>285</v>
      </c>
      <c r="G8" s="192">
        <f>F8/B8</f>
        <v>7.1536144578313254E-2</v>
      </c>
    </row>
    <row r="9" spans="1:7" x14ac:dyDescent="0.25">
      <c r="A9" s="175" t="s">
        <v>19</v>
      </c>
      <c r="B9" s="193">
        <f t="shared" ref="B9:F10" si="0">B86</f>
        <v>8351</v>
      </c>
      <c r="C9" s="193">
        <f t="shared" si="0"/>
        <v>8090</v>
      </c>
      <c r="D9" s="193">
        <f t="shared" si="0"/>
        <v>328</v>
      </c>
      <c r="E9" s="193">
        <f t="shared" si="0"/>
        <v>-589</v>
      </c>
      <c r="F9" s="193">
        <f t="shared" si="0"/>
        <v>-261</v>
      </c>
      <c r="G9" s="192">
        <v>1.3043478260869565E-2</v>
      </c>
    </row>
    <row r="10" spans="1:7" x14ac:dyDescent="0.25">
      <c r="A10" s="175" t="s">
        <v>87</v>
      </c>
      <c r="B10" s="193">
        <f t="shared" si="0"/>
        <v>717</v>
      </c>
      <c r="C10" s="193">
        <f t="shared" si="0"/>
        <v>670</v>
      </c>
      <c r="D10" s="193">
        <f t="shared" si="0"/>
        <v>51</v>
      </c>
      <c r="E10" s="193">
        <f t="shared" si="0"/>
        <v>-98</v>
      </c>
      <c r="F10" s="193">
        <f t="shared" si="0"/>
        <v>-47</v>
      </c>
      <c r="G10" s="192">
        <f t="shared" ref="G10:G17" si="1">F10/B10</f>
        <v>-6.555090655509066E-2</v>
      </c>
    </row>
    <row r="11" spans="1:7" x14ac:dyDescent="0.25">
      <c r="A11" s="194" t="s">
        <v>23</v>
      </c>
      <c r="B11" s="193">
        <f t="shared" ref="B11:F12" si="2">B89</f>
        <v>5449</v>
      </c>
      <c r="C11" s="193">
        <f t="shared" si="2"/>
        <v>5293</v>
      </c>
      <c r="D11" s="193">
        <f t="shared" si="2"/>
        <v>270</v>
      </c>
      <c r="E11" s="193">
        <f t="shared" si="2"/>
        <v>-426</v>
      </c>
      <c r="F11" s="193">
        <f t="shared" si="2"/>
        <v>-156</v>
      </c>
      <c r="G11" s="190">
        <f t="shared" si="1"/>
        <v>-2.8629106258028995E-2</v>
      </c>
    </row>
    <row r="12" spans="1:7" x14ac:dyDescent="0.25">
      <c r="A12" s="175" t="s">
        <v>86</v>
      </c>
      <c r="B12" s="193">
        <f t="shared" si="2"/>
        <v>6255</v>
      </c>
      <c r="C12" s="193">
        <f t="shared" si="2"/>
        <v>6468</v>
      </c>
      <c r="D12" s="193">
        <f t="shared" si="2"/>
        <v>299</v>
      </c>
      <c r="E12" s="193">
        <f t="shared" si="2"/>
        <v>-86</v>
      </c>
      <c r="F12" s="193">
        <f t="shared" si="2"/>
        <v>213</v>
      </c>
      <c r="G12" s="192">
        <f t="shared" si="1"/>
        <v>3.4052757793764987E-2</v>
      </c>
    </row>
    <row r="13" spans="1:7" x14ac:dyDescent="0.25">
      <c r="A13" s="175" t="s">
        <v>27</v>
      </c>
      <c r="B13" s="193">
        <f>B94</f>
        <v>3518</v>
      </c>
      <c r="C13" s="193">
        <f>C94</f>
        <v>3278</v>
      </c>
      <c r="D13" s="193">
        <f>D94</f>
        <v>124</v>
      </c>
      <c r="E13" s="193">
        <f>E94</f>
        <v>-364</v>
      </c>
      <c r="F13" s="193">
        <f>F94</f>
        <v>-240</v>
      </c>
      <c r="G13" s="192"/>
    </row>
    <row r="14" spans="1:7" x14ac:dyDescent="0.25">
      <c r="A14" s="175" t="s">
        <v>16</v>
      </c>
      <c r="B14" s="191">
        <f>B96</f>
        <v>3862</v>
      </c>
      <c r="C14" s="191">
        <f>C96</f>
        <v>3827</v>
      </c>
      <c r="D14" s="191">
        <f>D96</f>
        <v>141</v>
      </c>
      <c r="E14" s="191">
        <f>E96</f>
        <v>-176</v>
      </c>
      <c r="F14" s="191">
        <f>F96</f>
        <v>-35</v>
      </c>
      <c r="G14" s="192">
        <f t="shared" si="1"/>
        <v>-9.0626618332470231E-3</v>
      </c>
    </row>
    <row r="15" spans="1:7" x14ac:dyDescent="0.25">
      <c r="A15" s="175" t="s">
        <v>89</v>
      </c>
      <c r="B15" s="191">
        <f t="shared" ref="B15:F17" si="3">B97</f>
        <v>2432</v>
      </c>
      <c r="C15" s="191">
        <f t="shared" si="3"/>
        <v>2218</v>
      </c>
      <c r="D15" s="191">
        <f t="shared" si="3"/>
        <v>78</v>
      </c>
      <c r="E15" s="191">
        <f t="shared" si="3"/>
        <v>-292</v>
      </c>
      <c r="F15" s="191">
        <f t="shared" si="3"/>
        <v>-214</v>
      </c>
      <c r="G15" s="192">
        <f t="shared" si="1"/>
        <v>-8.7993421052631582E-2</v>
      </c>
    </row>
    <row r="16" spans="1:7" x14ac:dyDescent="0.25">
      <c r="A16" s="175" t="s">
        <v>15</v>
      </c>
      <c r="B16" s="191">
        <f t="shared" si="3"/>
        <v>1482</v>
      </c>
      <c r="C16" s="191">
        <f t="shared" si="3"/>
        <v>1376</v>
      </c>
      <c r="D16" s="191">
        <f t="shared" si="3"/>
        <v>23</v>
      </c>
      <c r="E16" s="191">
        <f t="shared" si="3"/>
        <v>-129</v>
      </c>
      <c r="F16" s="191">
        <f t="shared" si="3"/>
        <v>-106</v>
      </c>
      <c r="G16" s="192">
        <f t="shared" si="1"/>
        <v>-7.1524966261808362E-2</v>
      </c>
    </row>
    <row r="17" spans="1:7" x14ac:dyDescent="0.25">
      <c r="A17" s="175" t="s">
        <v>35</v>
      </c>
      <c r="B17" s="191">
        <f t="shared" si="3"/>
        <v>4915</v>
      </c>
      <c r="C17" s="191">
        <f t="shared" si="3"/>
        <v>4927</v>
      </c>
      <c r="D17" s="191">
        <f t="shared" si="3"/>
        <v>159</v>
      </c>
      <c r="E17" s="191">
        <f t="shared" si="3"/>
        <v>-147</v>
      </c>
      <c r="F17" s="191">
        <f t="shared" si="3"/>
        <v>12</v>
      </c>
      <c r="G17" s="192">
        <f t="shared" si="1"/>
        <v>2.4415055951169887E-3</v>
      </c>
    </row>
    <row r="18" spans="1:7" x14ac:dyDescent="0.25">
      <c r="A18" s="176" t="s">
        <v>83</v>
      </c>
      <c r="B18" s="189">
        <f>SUM(B19:B21)</f>
        <v>20837</v>
      </c>
      <c r="C18" s="189">
        <f>SUM(C19:C21)</f>
        <v>21925</v>
      </c>
      <c r="D18" s="189">
        <f>SUM(D19:D21)</f>
        <v>2220</v>
      </c>
      <c r="E18" s="189">
        <f>SUM(E19:E21)</f>
        <v>-1132</v>
      </c>
      <c r="F18" s="189">
        <f>SUM(F19:F21)</f>
        <v>1088</v>
      </c>
      <c r="G18" s="190">
        <f t="shared" ref="G18:G29" si="4">F18/B18</f>
        <v>5.2214810193405958E-2</v>
      </c>
    </row>
    <row r="19" spans="1:7" x14ac:dyDescent="0.25">
      <c r="A19" s="194" t="s">
        <v>99</v>
      </c>
      <c r="B19" s="191">
        <f>B72</f>
        <v>2465</v>
      </c>
      <c r="C19" s="191">
        <f>C72</f>
        <v>2368</v>
      </c>
      <c r="D19" s="191">
        <f>D72</f>
        <v>65</v>
      </c>
      <c r="E19" s="191">
        <f>E72</f>
        <v>-162</v>
      </c>
      <c r="F19" s="191">
        <f>F72</f>
        <v>-97</v>
      </c>
      <c r="G19" s="192">
        <f t="shared" si="4"/>
        <v>-3.9350912778904665E-2</v>
      </c>
    </row>
    <row r="20" spans="1:7" x14ac:dyDescent="0.25">
      <c r="A20" s="175" t="s">
        <v>112</v>
      </c>
      <c r="B20" s="191">
        <f>B83+B95+B80</f>
        <v>17038</v>
      </c>
      <c r="C20" s="191">
        <f>C83+C95+C80</f>
        <v>18224</v>
      </c>
      <c r="D20" s="191">
        <f>D83+D95+D80</f>
        <v>2133</v>
      </c>
      <c r="E20" s="191">
        <f>E83+E95+E80</f>
        <v>-947</v>
      </c>
      <c r="F20" s="191">
        <f>F83+F95+F80</f>
        <v>1186</v>
      </c>
      <c r="G20" s="192">
        <f t="shared" si="4"/>
        <v>6.9609109050358026E-2</v>
      </c>
    </row>
    <row r="21" spans="1:7" x14ac:dyDescent="0.25">
      <c r="A21" s="175" t="s">
        <v>98</v>
      </c>
      <c r="B21" s="191">
        <f>B88</f>
        <v>1334</v>
      </c>
      <c r="C21" s="191">
        <f>C88</f>
        <v>1333</v>
      </c>
      <c r="D21" s="191">
        <f>D88</f>
        <v>22</v>
      </c>
      <c r="E21" s="191">
        <f>E88</f>
        <v>-23</v>
      </c>
      <c r="F21" s="191">
        <f>F88</f>
        <v>-1</v>
      </c>
      <c r="G21" s="192">
        <f t="shared" si="4"/>
        <v>-7.4962518740629683E-4</v>
      </c>
    </row>
    <row r="22" spans="1:7" x14ac:dyDescent="0.25">
      <c r="A22" s="176" t="s">
        <v>11</v>
      </c>
      <c r="B22" s="189">
        <f>SUM(B23:B30)</f>
        <v>65926</v>
      </c>
      <c r="C22" s="189">
        <f>SUM(C23:C30)</f>
        <v>65944</v>
      </c>
      <c r="D22" s="189">
        <f>SUM(D23:D30)</f>
        <v>5162</v>
      </c>
      <c r="E22" s="189">
        <f>SUM(E23:E30)</f>
        <v>-5144</v>
      </c>
      <c r="F22" s="189">
        <f>SUM(F23:F30)</f>
        <v>18</v>
      </c>
      <c r="G22" s="192">
        <f t="shared" si="4"/>
        <v>2.7303340108606621E-4</v>
      </c>
    </row>
    <row r="23" spans="1:7" x14ac:dyDescent="0.25">
      <c r="A23" s="194" t="s">
        <v>31</v>
      </c>
      <c r="B23" s="193">
        <f>B74</f>
        <v>22709</v>
      </c>
      <c r="C23" s="193">
        <f>C74</f>
        <v>23491</v>
      </c>
      <c r="D23" s="193">
        <f>D74</f>
        <v>2085</v>
      </c>
      <c r="E23" s="193">
        <f>E74</f>
        <v>-1303</v>
      </c>
      <c r="F23" s="193">
        <f>F74</f>
        <v>782</v>
      </c>
      <c r="G23" s="192">
        <f t="shared" si="4"/>
        <v>3.4435686291778587E-2</v>
      </c>
    </row>
    <row r="24" spans="1:7" x14ac:dyDescent="0.25">
      <c r="A24" s="194" t="s">
        <v>29</v>
      </c>
      <c r="B24" s="193">
        <f>B84</f>
        <v>4617</v>
      </c>
      <c r="C24" s="193">
        <f>C84</f>
        <v>4501</v>
      </c>
      <c r="D24" s="193">
        <f>D84</f>
        <v>255</v>
      </c>
      <c r="E24" s="193">
        <f>E84</f>
        <v>-371</v>
      </c>
      <c r="F24" s="193">
        <f>F84</f>
        <v>-116</v>
      </c>
      <c r="G24" s="192">
        <f t="shared" si="4"/>
        <v>-2.5124539744422785E-2</v>
      </c>
    </row>
    <row r="25" spans="1:7" x14ac:dyDescent="0.25">
      <c r="A25" s="194" t="s">
        <v>93</v>
      </c>
      <c r="B25" s="193">
        <f t="shared" ref="B25:F27" si="5">B76</f>
        <v>13174</v>
      </c>
      <c r="C25" s="193">
        <f t="shared" si="5"/>
        <v>13308</v>
      </c>
      <c r="D25" s="193">
        <f t="shared" si="5"/>
        <v>904</v>
      </c>
      <c r="E25" s="193">
        <f t="shared" si="5"/>
        <v>-770</v>
      </c>
      <c r="F25" s="193">
        <f t="shared" si="5"/>
        <v>134</v>
      </c>
      <c r="G25" s="192">
        <f t="shared" si="4"/>
        <v>1.0171550022772128E-2</v>
      </c>
    </row>
    <row r="26" spans="1:7" x14ac:dyDescent="0.25">
      <c r="A26" s="194" t="s">
        <v>91</v>
      </c>
      <c r="B26" s="193">
        <f t="shared" si="5"/>
        <v>132</v>
      </c>
      <c r="C26" s="193">
        <f t="shared" si="5"/>
        <v>148</v>
      </c>
      <c r="D26" s="193">
        <f t="shared" si="5"/>
        <v>22</v>
      </c>
      <c r="E26" s="193">
        <f t="shared" si="5"/>
        <v>-6</v>
      </c>
      <c r="F26" s="193">
        <f t="shared" si="5"/>
        <v>16</v>
      </c>
      <c r="G26" s="192">
        <f t="shared" si="4"/>
        <v>0.12121212121212122</v>
      </c>
    </row>
    <row r="27" spans="1:7" x14ac:dyDescent="0.25">
      <c r="A27" s="194" t="s">
        <v>90</v>
      </c>
      <c r="B27" s="193">
        <f t="shared" si="5"/>
        <v>1554</v>
      </c>
      <c r="C27" s="193">
        <f t="shared" si="5"/>
        <v>1669</v>
      </c>
      <c r="D27" s="193">
        <f t="shared" si="5"/>
        <v>222</v>
      </c>
      <c r="E27" s="193">
        <f t="shared" si="5"/>
        <v>-107</v>
      </c>
      <c r="F27" s="193">
        <f t="shared" si="5"/>
        <v>115</v>
      </c>
      <c r="G27" s="192">
        <f t="shared" si="4"/>
        <v>7.4002574002573998E-2</v>
      </c>
    </row>
    <row r="28" spans="1:7" x14ac:dyDescent="0.25">
      <c r="A28" s="194" t="s">
        <v>13</v>
      </c>
      <c r="B28" s="193">
        <f t="shared" ref="B28:F30" si="6">B91</f>
        <v>8283</v>
      </c>
      <c r="C28" s="193">
        <f t="shared" si="6"/>
        <v>8071</v>
      </c>
      <c r="D28" s="193">
        <f t="shared" si="6"/>
        <v>758</v>
      </c>
      <c r="E28" s="193">
        <f t="shared" si="6"/>
        <v>-970</v>
      </c>
      <c r="F28" s="193">
        <f t="shared" si="6"/>
        <v>-212</v>
      </c>
      <c r="G28" s="192"/>
    </row>
    <row r="29" spans="1:7" x14ac:dyDescent="0.25">
      <c r="A29" s="196" t="s">
        <v>94</v>
      </c>
      <c r="B29" s="193">
        <f t="shared" si="6"/>
        <v>3748</v>
      </c>
      <c r="C29" s="193">
        <f t="shared" si="6"/>
        <v>3822</v>
      </c>
      <c r="D29" s="193">
        <f t="shared" si="6"/>
        <v>330</v>
      </c>
      <c r="E29" s="193">
        <f t="shared" si="6"/>
        <v>-256</v>
      </c>
      <c r="F29" s="193">
        <f t="shared" si="6"/>
        <v>74</v>
      </c>
      <c r="G29" s="192">
        <f t="shared" si="4"/>
        <v>1.9743863393810034E-2</v>
      </c>
    </row>
    <row r="30" spans="1:7" s="91" customFormat="1" x14ac:dyDescent="0.25">
      <c r="A30" s="194" t="s">
        <v>26</v>
      </c>
      <c r="B30" s="193">
        <f t="shared" si="6"/>
        <v>11709</v>
      </c>
      <c r="C30" s="193">
        <f t="shared" si="6"/>
        <v>10934</v>
      </c>
      <c r="D30" s="193">
        <f t="shared" si="6"/>
        <v>586</v>
      </c>
      <c r="E30" s="193">
        <f t="shared" si="6"/>
        <v>-1361</v>
      </c>
      <c r="F30" s="193">
        <f t="shared" si="6"/>
        <v>-775</v>
      </c>
      <c r="G30" s="190">
        <f>F30/B30</f>
        <v>-6.6188402083867115E-2</v>
      </c>
    </row>
    <row r="31" spans="1:7" x14ac:dyDescent="0.25">
      <c r="A31" s="176" t="s">
        <v>71</v>
      </c>
      <c r="B31" s="189">
        <f>B3+B18+B22</f>
        <v>191554</v>
      </c>
      <c r="C31" s="189">
        <f>C3+C18+C22</f>
        <v>192187</v>
      </c>
      <c r="D31" s="189">
        <f>D3+D18+D22</f>
        <v>13013</v>
      </c>
      <c r="E31" s="189">
        <f>E3+E18+E22</f>
        <v>-12380</v>
      </c>
      <c r="F31" s="189">
        <f>F3+F18+F22</f>
        <v>633</v>
      </c>
      <c r="G31" s="190">
        <f>F31/B31</f>
        <v>3.3045511970514843E-3</v>
      </c>
    </row>
    <row r="34" spans="1:6" ht="45" x14ac:dyDescent="0.25">
      <c r="A34" s="176" t="s">
        <v>30</v>
      </c>
      <c r="B34" s="176" t="s">
        <v>182</v>
      </c>
      <c r="C34" s="176" t="s">
        <v>169</v>
      </c>
      <c r="D34" s="176" t="s">
        <v>170</v>
      </c>
      <c r="E34" s="188" t="s">
        <v>171</v>
      </c>
      <c r="F34" s="188" t="s">
        <v>167</v>
      </c>
    </row>
    <row r="35" spans="1:6" x14ac:dyDescent="0.25">
      <c r="A35" s="26" t="s">
        <v>9</v>
      </c>
      <c r="B35" s="112">
        <f t="shared" ref="B35:F44" si="7">C3</f>
        <v>104318</v>
      </c>
      <c r="C35" s="112">
        <f t="shared" si="7"/>
        <v>5631</v>
      </c>
      <c r="D35" s="112">
        <f t="shared" si="7"/>
        <v>-6104</v>
      </c>
      <c r="E35" s="112">
        <f t="shared" si="7"/>
        <v>-473</v>
      </c>
      <c r="F35" s="210">
        <f t="shared" si="7"/>
        <v>-4.5137464095199014E-3</v>
      </c>
    </row>
    <row r="36" spans="1:6" x14ac:dyDescent="0.25">
      <c r="A36" s="175" t="s">
        <v>20</v>
      </c>
      <c r="B36" s="219">
        <f t="shared" si="7"/>
        <v>12151</v>
      </c>
      <c r="C36" s="219">
        <f t="shared" si="7"/>
        <v>551</v>
      </c>
      <c r="D36" s="219">
        <f t="shared" si="7"/>
        <v>-728</v>
      </c>
      <c r="E36" s="219">
        <f t="shared" si="7"/>
        <v>-177</v>
      </c>
      <c r="F36" s="220">
        <f t="shared" si="7"/>
        <v>-1.4357560025957171E-2</v>
      </c>
    </row>
    <row r="37" spans="1:6" x14ac:dyDescent="0.25">
      <c r="A37" s="175" t="s">
        <v>17</v>
      </c>
      <c r="B37" s="219">
        <f t="shared" si="7"/>
        <v>3847</v>
      </c>
      <c r="C37" s="219">
        <f t="shared" si="7"/>
        <v>601</v>
      </c>
      <c r="D37" s="219">
        <f t="shared" si="7"/>
        <v>-85</v>
      </c>
      <c r="E37" s="219">
        <f t="shared" si="7"/>
        <v>516</v>
      </c>
      <c r="F37" s="220">
        <f t="shared" si="7"/>
        <v>-1.5715467328370553E-2</v>
      </c>
    </row>
    <row r="38" spans="1:6" x14ac:dyDescent="0.25">
      <c r="A38" s="175" t="s">
        <v>88</v>
      </c>
      <c r="B38" s="219">
        <f t="shared" si="7"/>
        <v>3748</v>
      </c>
      <c r="C38" s="219">
        <f t="shared" si="7"/>
        <v>296</v>
      </c>
      <c r="D38" s="219">
        <f t="shared" si="7"/>
        <v>-432</v>
      </c>
      <c r="E38" s="219">
        <f t="shared" si="7"/>
        <v>-136</v>
      </c>
      <c r="F38" s="220">
        <f t="shared" si="7"/>
        <v>-3.5015447991761074E-2</v>
      </c>
    </row>
    <row r="39" spans="1:6" x14ac:dyDescent="0.25">
      <c r="A39" s="175" t="s">
        <v>78</v>
      </c>
      <c r="B39" s="219">
        <f t="shared" si="7"/>
        <v>44156</v>
      </c>
      <c r="C39" s="219">
        <f t="shared" si="7"/>
        <v>2237</v>
      </c>
      <c r="D39" s="219">
        <f t="shared" si="7"/>
        <v>-2364</v>
      </c>
      <c r="E39" s="219">
        <f t="shared" si="7"/>
        <v>-127</v>
      </c>
      <c r="F39" s="220">
        <f t="shared" si="7"/>
        <v>-2.8679177110855179E-3</v>
      </c>
    </row>
    <row r="40" spans="1:6" x14ac:dyDescent="0.25">
      <c r="A40" s="175" t="s">
        <v>92</v>
      </c>
      <c r="B40" s="219">
        <f t="shared" si="7"/>
        <v>4269</v>
      </c>
      <c r="C40" s="219">
        <f t="shared" si="7"/>
        <v>473</v>
      </c>
      <c r="D40" s="219">
        <f t="shared" si="7"/>
        <v>-188</v>
      </c>
      <c r="E40" s="219">
        <f t="shared" si="7"/>
        <v>285</v>
      </c>
      <c r="F40" s="220">
        <f t="shared" si="7"/>
        <v>7.1536144578313254E-2</v>
      </c>
    </row>
    <row r="41" spans="1:6" x14ac:dyDescent="0.25">
      <c r="A41" s="175" t="s">
        <v>19</v>
      </c>
      <c r="B41" s="219">
        <f t="shared" si="7"/>
        <v>8090</v>
      </c>
      <c r="C41" s="219">
        <f t="shared" si="7"/>
        <v>328</v>
      </c>
      <c r="D41" s="219">
        <f t="shared" si="7"/>
        <v>-589</v>
      </c>
      <c r="E41" s="219">
        <f t="shared" si="7"/>
        <v>-261</v>
      </c>
      <c r="F41" s="220">
        <f t="shared" si="7"/>
        <v>1.3043478260869565E-2</v>
      </c>
    </row>
    <row r="42" spans="1:6" x14ac:dyDescent="0.25">
      <c r="A42" s="175" t="s">
        <v>87</v>
      </c>
      <c r="B42" s="219">
        <f t="shared" si="7"/>
        <v>670</v>
      </c>
      <c r="C42" s="219">
        <f t="shared" si="7"/>
        <v>51</v>
      </c>
      <c r="D42" s="219">
        <f t="shared" si="7"/>
        <v>-98</v>
      </c>
      <c r="E42" s="219">
        <f t="shared" si="7"/>
        <v>-47</v>
      </c>
      <c r="F42" s="220">
        <f t="shared" si="7"/>
        <v>-6.555090655509066E-2</v>
      </c>
    </row>
    <row r="43" spans="1:6" x14ac:dyDescent="0.25">
      <c r="A43" s="175" t="s">
        <v>23</v>
      </c>
      <c r="B43" s="219">
        <f t="shared" si="7"/>
        <v>5293</v>
      </c>
      <c r="C43" s="219">
        <f t="shared" si="7"/>
        <v>270</v>
      </c>
      <c r="D43" s="219">
        <f t="shared" si="7"/>
        <v>-426</v>
      </c>
      <c r="E43" s="219">
        <f t="shared" si="7"/>
        <v>-156</v>
      </c>
      <c r="F43" s="220">
        <f t="shared" si="7"/>
        <v>-2.8629106258028995E-2</v>
      </c>
    </row>
    <row r="44" spans="1:6" x14ac:dyDescent="0.25">
      <c r="A44" s="175" t="s">
        <v>86</v>
      </c>
      <c r="B44" s="219">
        <f t="shared" si="7"/>
        <v>6468</v>
      </c>
      <c r="C44" s="219">
        <f t="shared" si="7"/>
        <v>299</v>
      </c>
      <c r="D44" s="219">
        <f t="shared" si="7"/>
        <v>-86</v>
      </c>
      <c r="E44" s="219">
        <f t="shared" si="7"/>
        <v>213</v>
      </c>
      <c r="F44" s="220">
        <f t="shared" si="7"/>
        <v>3.4052757793764987E-2</v>
      </c>
    </row>
    <row r="45" spans="1:6" x14ac:dyDescent="0.25">
      <c r="A45" s="175" t="s">
        <v>27</v>
      </c>
      <c r="B45" s="219">
        <f t="shared" ref="B45:F54" si="8">C13</f>
        <v>3278</v>
      </c>
      <c r="C45" s="219">
        <f t="shared" si="8"/>
        <v>124</v>
      </c>
      <c r="D45" s="219">
        <f t="shared" si="8"/>
        <v>-364</v>
      </c>
      <c r="E45" s="219">
        <f t="shared" si="8"/>
        <v>-240</v>
      </c>
      <c r="F45" s="220">
        <f t="shared" si="8"/>
        <v>0</v>
      </c>
    </row>
    <row r="46" spans="1:6" x14ac:dyDescent="0.25">
      <c r="A46" s="175" t="s">
        <v>16</v>
      </c>
      <c r="B46" s="219">
        <f t="shared" si="8"/>
        <v>3827</v>
      </c>
      <c r="C46" s="219">
        <f t="shared" si="8"/>
        <v>141</v>
      </c>
      <c r="D46" s="219">
        <f t="shared" si="8"/>
        <v>-176</v>
      </c>
      <c r="E46" s="219">
        <f t="shared" si="8"/>
        <v>-35</v>
      </c>
      <c r="F46" s="220">
        <f t="shared" si="8"/>
        <v>-9.0626618332470231E-3</v>
      </c>
    </row>
    <row r="47" spans="1:6" x14ac:dyDescent="0.25">
      <c r="A47" s="175" t="s">
        <v>89</v>
      </c>
      <c r="B47" s="219">
        <f t="shared" si="8"/>
        <v>2218</v>
      </c>
      <c r="C47" s="219">
        <f t="shared" si="8"/>
        <v>78</v>
      </c>
      <c r="D47" s="219">
        <f t="shared" si="8"/>
        <v>-292</v>
      </c>
      <c r="E47" s="219">
        <f t="shared" si="8"/>
        <v>-214</v>
      </c>
      <c r="F47" s="220">
        <f t="shared" si="8"/>
        <v>-8.7993421052631582E-2</v>
      </c>
    </row>
    <row r="48" spans="1:6" x14ac:dyDescent="0.25">
      <c r="A48" s="175" t="s">
        <v>15</v>
      </c>
      <c r="B48" s="219">
        <f t="shared" si="8"/>
        <v>1376</v>
      </c>
      <c r="C48" s="219">
        <f t="shared" si="8"/>
        <v>23</v>
      </c>
      <c r="D48" s="219">
        <f t="shared" si="8"/>
        <v>-129</v>
      </c>
      <c r="E48" s="219">
        <f t="shared" si="8"/>
        <v>-106</v>
      </c>
      <c r="F48" s="220">
        <f t="shared" si="8"/>
        <v>-7.1524966261808362E-2</v>
      </c>
    </row>
    <row r="49" spans="1:6" x14ac:dyDescent="0.25">
      <c r="A49" s="194" t="s">
        <v>35</v>
      </c>
      <c r="B49" s="219">
        <f t="shared" si="8"/>
        <v>4927</v>
      </c>
      <c r="C49" s="219">
        <f t="shared" si="8"/>
        <v>159</v>
      </c>
      <c r="D49" s="219">
        <f t="shared" si="8"/>
        <v>-147</v>
      </c>
      <c r="E49" s="219">
        <f t="shared" si="8"/>
        <v>12</v>
      </c>
      <c r="F49" s="220">
        <f t="shared" si="8"/>
        <v>2.4415055951169887E-3</v>
      </c>
    </row>
    <row r="50" spans="1:6" x14ac:dyDescent="0.25">
      <c r="A50" s="26" t="s">
        <v>83</v>
      </c>
      <c r="B50" s="112">
        <f t="shared" si="8"/>
        <v>21925</v>
      </c>
      <c r="C50" s="112">
        <f t="shared" si="8"/>
        <v>2220</v>
      </c>
      <c r="D50" s="112">
        <f t="shared" si="8"/>
        <v>-1132</v>
      </c>
      <c r="E50" s="112">
        <f t="shared" si="8"/>
        <v>1088</v>
      </c>
      <c r="F50" s="210">
        <f t="shared" si="8"/>
        <v>5.2214810193405958E-2</v>
      </c>
    </row>
    <row r="51" spans="1:6" x14ac:dyDescent="0.25">
      <c r="A51" s="175" t="s">
        <v>99</v>
      </c>
      <c r="B51" s="219">
        <f t="shared" si="8"/>
        <v>2368</v>
      </c>
      <c r="C51" s="219">
        <f t="shared" si="8"/>
        <v>65</v>
      </c>
      <c r="D51" s="219">
        <f t="shared" si="8"/>
        <v>-162</v>
      </c>
      <c r="E51" s="219">
        <f t="shared" si="8"/>
        <v>-97</v>
      </c>
      <c r="F51" s="220">
        <f t="shared" si="8"/>
        <v>-3.9350912778904665E-2</v>
      </c>
    </row>
    <row r="52" spans="1:6" x14ac:dyDescent="0.25">
      <c r="A52" s="175" t="s">
        <v>112</v>
      </c>
      <c r="B52" s="219">
        <f t="shared" si="8"/>
        <v>18224</v>
      </c>
      <c r="C52" s="219">
        <f t="shared" si="8"/>
        <v>2133</v>
      </c>
      <c r="D52" s="219">
        <f t="shared" si="8"/>
        <v>-947</v>
      </c>
      <c r="E52" s="219">
        <f t="shared" si="8"/>
        <v>1186</v>
      </c>
      <c r="F52" s="220">
        <f t="shared" si="8"/>
        <v>6.9609109050358026E-2</v>
      </c>
    </row>
    <row r="53" spans="1:6" x14ac:dyDescent="0.25">
      <c r="A53" s="194" t="s">
        <v>98</v>
      </c>
      <c r="B53" s="219">
        <f t="shared" si="8"/>
        <v>1333</v>
      </c>
      <c r="C53" s="219">
        <f t="shared" si="8"/>
        <v>22</v>
      </c>
      <c r="D53" s="219">
        <f t="shared" si="8"/>
        <v>-23</v>
      </c>
      <c r="E53" s="219">
        <f t="shared" si="8"/>
        <v>-1</v>
      </c>
      <c r="F53" s="220">
        <f t="shared" si="8"/>
        <v>-7.4962518740629683E-4</v>
      </c>
    </row>
    <row r="54" spans="1:6" x14ac:dyDescent="0.25">
      <c r="A54" s="26" t="s">
        <v>11</v>
      </c>
      <c r="B54" s="112">
        <f t="shared" si="8"/>
        <v>65944</v>
      </c>
      <c r="C54" s="112">
        <f t="shared" si="8"/>
        <v>5162</v>
      </c>
      <c r="D54" s="112">
        <f t="shared" si="8"/>
        <v>-5144</v>
      </c>
      <c r="E54" s="112">
        <f t="shared" si="8"/>
        <v>18</v>
      </c>
      <c r="F54" s="210">
        <f t="shared" si="8"/>
        <v>2.7303340108606621E-4</v>
      </c>
    </row>
    <row r="55" spans="1:6" x14ac:dyDescent="0.25">
      <c r="A55" s="195" t="s">
        <v>31</v>
      </c>
      <c r="B55" s="219">
        <f t="shared" ref="B55:F58" si="9">C23</f>
        <v>23491</v>
      </c>
      <c r="C55" s="219">
        <f t="shared" si="9"/>
        <v>2085</v>
      </c>
      <c r="D55" s="219">
        <f t="shared" si="9"/>
        <v>-1303</v>
      </c>
      <c r="E55" s="219">
        <f t="shared" si="9"/>
        <v>782</v>
      </c>
      <c r="F55" s="220">
        <f t="shared" si="9"/>
        <v>3.4435686291778587E-2</v>
      </c>
    </row>
    <row r="56" spans="1:6" x14ac:dyDescent="0.25">
      <c r="A56" s="196" t="s">
        <v>29</v>
      </c>
      <c r="B56" s="219">
        <f t="shared" si="9"/>
        <v>4501</v>
      </c>
      <c r="C56" s="219">
        <f t="shared" si="9"/>
        <v>255</v>
      </c>
      <c r="D56" s="219">
        <f t="shared" si="9"/>
        <v>-371</v>
      </c>
      <c r="E56" s="219">
        <f t="shared" si="9"/>
        <v>-116</v>
      </c>
      <c r="F56" s="220">
        <f t="shared" si="9"/>
        <v>-2.5124539744422785E-2</v>
      </c>
    </row>
    <row r="57" spans="1:6" x14ac:dyDescent="0.25">
      <c r="A57" s="194" t="s">
        <v>93</v>
      </c>
      <c r="B57" s="219">
        <f t="shared" si="9"/>
        <v>13308</v>
      </c>
      <c r="C57" s="219">
        <f t="shared" si="9"/>
        <v>904</v>
      </c>
      <c r="D57" s="219">
        <f t="shared" si="9"/>
        <v>-770</v>
      </c>
      <c r="E57" s="219">
        <f t="shared" si="9"/>
        <v>134</v>
      </c>
      <c r="F57" s="220">
        <f t="shared" si="9"/>
        <v>1.0171550022772128E-2</v>
      </c>
    </row>
    <row r="58" spans="1:6" x14ac:dyDescent="0.25">
      <c r="A58" s="175" t="s">
        <v>91</v>
      </c>
      <c r="B58" s="219">
        <f t="shared" si="9"/>
        <v>148</v>
      </c>
      <c r="C58" s="219">
        <f t="shared" si="9"/>
        <v>22</v>
      </c>
      <c r="D58" s="219">
        <f t="shared" si="9"/>
        <v>-6</v>
      </c>
      <c r="E58" s="219">
        <f t="shared" si="9"/>
        <v>16</v>
      </c>
      <c r="F58" s="220">
        <f t="shared" si="9"/>
        <v>0.12121212121212122</v>
      </c>
    </row>
    <row r="59" spans="1:6" x14ac:dyDescent="0.25">
      <c r="A59" s="175" t="s">
        <v>90</v>
      </c>
      <c r="B59" s="219">
        <f t="shared" ref="B59:F60" si="10">C27</f>
        <v>1669</v>
      </c>
      <c r="C59" s="219">
        <f t="shared" si="10"/>
        <v>222</v>
      </c>
      <c r="D59" s="219">
        <f t="shared" si="10"/>
        <v>-107</v>
      </c>
      <c r="E59" s="219">
        <f t="shared" si="10"/>
        <v>115</v>
      </c>
      <c r="F59" s="220">
        <f t="shared" si="10"/>
        <v>7.4002574002573998E-2</v>
      </c>
    </row>
    <row r="60" spans="1:6" x14ac:dyDescent="0.25">
      <c r="A60" s="194" t="s">
        <v>94</v>
      </c>
      <c r="B60" s="219">
        <v>11893</v>
      </c>
      <c r="C60" s="219">
        <v>1088</v>
      </c>
      <c r="D60" s="219">
        <v>-1226</v>
      </c>
      <c r="E60" s="219">
        <v>-138</v>
      </c>
      <c r="F60" s="220">
        <f t="shared" si="10"/>
        <v>0</v>
      </c>
    </row>
    <row r="61" spans="1:6" x14ac:dyDescent="0.25">
      <c r="A61" s="175" t="s">
        <v>26</v>
      </c>
      <c r="B61" s="193">
        <f>C30</f>
        <v>10934</v>
      </c>
      <c r="C61" s="193">
        <f>D30</f>
        <v>586</v>
      </c>
      <c r="D61" s="193">
        <f>E30</f>
        <v>-1361</v>
      </c>
      <c r="E61" s="193">
        <f>F30</f>
        <v>-775</v>
      </c>
      <c r="F61" s="220">
        <f>G30</f>
        <v>-6.6188402083867115E-2</v>
      </c>
    </row>
    <row r="62" spans="1:6" x14ac:dyDescent="0.25">
      <c r="A62" s="26" t="s">
        <v>71</v>
      </c>
      <c r="B62" s="26">
        <v>192187</v>
      </c>
      <c r="C62" s="26">
        <v>13013</v>
      </c>
      <c r="D62" s="26">
        <v>-12380</v>
      </c>
      <c r="E62" s="26">
        <v>633</v>
      </c>
      <c r="F62" s="210">
        <f>G31</f>
        <v>3.3045511970514843E-3</v>
      </c>
    </row>
    <row r="63" spans="1:6" x14ac:dyDescent="0.25">
      <c r="B63" s="86"/>
      <c r="C63" s="86"/>
      <c r="D63" s="86"/>
      <c r="E63" s="86"/>
      <c r="F63" s="86"/>
    </row>
    <row r="69" spans="1:6" x14ac:dyDescent="0.25">
      <c r="A69" t="s">
        <v>172</v>
      </c>
    </row>
    <row r="70" spans="1:6" x14ac:dyDescent="0.25">
      <c r="A70" s="1" t="s">
        <v>30</v>
      </c>
      <c r="B70" s="1">
        <v>2019</v>
      </c>
      <c r="C70" s="1">
        <v>2020</v>
      </c>
      <c r="D70" s="1">
        <v>2020</v>
      </c>
      <c r="E70" s="1">
        <v>2020</v>
      </c>
      <c r="F70" s="1">
        <v>2020</v>
      </c>
    </row>
    <row r="71" spans="1:6" x14ac:dyDescent="0.25">
      <c r="B71" s="1" t="s">
        <v>174</v>
      </c>
      <c r="C71" s="1" t="s">
        <v>174</v>
      </c>
      <c r="D71" s="1" t="s">
        <v>173</v>
      </c>
      <c r="E71" s="1" t="s">
        <v>101</v>
      </c>
      <c r="F71" s="1" t="s">
        <v>102</v>
      </c>
    </row>
    <row r="72" spans="1:6" x14ac:dyDescent="0.25">
      <c r="A72" s="178" t="s">
        <v>99</v>
      </c>
      <c r="B72" s="178">
        <v>2465</v>
      </c>
      <c r="C72" s="178">
        <v>2368</v>
      </c>
      <c r="D72" s="178">
        <v>65</v>
      </c>
      <c r="E72" s="178">
        <v>-162</v>
      </c>
      <c r="F72" s="178">
        <v>-97</v>
      </c>
    </row>
    <row r="73" spans="1:6" x14ac:dyDescent="0.25">
      <c r="A73" s="178" t="s">
        <v>20</v>
      </c>
      <c r="B73" s="178">
        <v>12328</v>
      </c>
      <c r="C73" s="178">
        <v>12151</v>
      </c>
      <c r="D73" s="178">
        <v>551</v>
      </c>
      <c r="E73" s="178">
        <v>-728</v>
      </c>
      <c r="F73" s="178">
        <v>-177</v>
      </c>
    </row>
    <row r="74" spans="1:6" x14ac:dyDescent="0.25">
      <c r="A74" s="178" t="s">
        <v>31</v>
      </c>
      <c r="B74" s="178">
        <v>22709</v>
      </c>
      <c r="C74" s="178">
        <v>23491</v>
      </c>
      <c r="D74" s="178">
        <v>2085</v>
      </c>
      <c r="E74" s="178">
        <v>-1303</v>
      </c>
      <c r="F74" s="178">
        <v>782</v>
      </c>
    </row>
    <row r="75" spans="1:6" x14ac:dyDescent="0.25">
      <c r="A75" s="178" t="s">
        <v>17</v>
      </c>
      <c r="B75" s="178">
        <v>3331</v>
      </c>
      <c r="C75" s="178">
        <v>3847</v>
      </c>
      <c r="D75" s="178">
        <v>601</v>
      </c>
      <c r="E75" s="178">
        <v>-85</v>
      </c>
      <c r="F75" s="178">
        <v>516</v>
      </c>
    </row>
    <row r="76" spans="1:6" x14ac:dyDescent="0.25">
      <c r="A76" s="178" t="s">
        <v>93</v>
      </c>
      <c r="B76" s="178">
        <v>13174</v>
      </c>
      <c r="C76" s="178">
        <v>13308</v>
      </c>
      <c r="D76" s="178">
        <v>904</v>
      </c>
      <c r="E76" s="178">
        <v>-770</v>
      </c>
      <c r="F76" s="178">
        <v>134</v>
      </c>
    </row>
    <row r="77" spans="1:6" x14ac:dyDescent="0.25">
      <c r="A77" s="178" t="s">
        <v>91</v>
      </c>
      <c r="B77" s="178">
        <v>132</v>
      </c>
      <c r="C77" s="178">
        <v>148</v>
      </c>
      <c r="D77" s="178">
        <v>22</v>
      </c>
      <c r="E77" s="178">
        <v>-6</v>
      </c>
      <c r="F77" s="178">
        <v>16</v>
      </c>
    </row>
    <row r="78" spans="1:6" x14ac:dyDescent="0.25">
      <c r="A78" s="178" t="s">
        <v>90</v>
      </c>
      <c r="B78" s="178">
        <v>1554</v>
      </c>
      <c r="C78" s="178">
        <v>1669</v>
      </c>
      <c r="D78" s="178">
        <v>222</v>
      </c>
      <c r="E78" s="178">
        <v>-107</v>
      </c>
      <c r="F78" s="178">
        <v>115</v>
      </c>
    </row>
    <row r="79" spans="1:6" x14ac:dyDescent="0.25">
      <c r="A79" s="178" t="s">
        <v>88</v>
      </c>
      <c r="B79" s="178">
        <v>3884</v>
      </c>
      <c r="C79" s="178">
        <v>3748</v>
      </c>
      <c r="D79" s="178">
        <v>296</v>
      </c>
      <c r="E79" s="178">
        <v>-432</v>
      </c>
      <c r="F79" s="178">
        <v>-136</v>
      </c>
    </row>
    <row r="80" spans="1:6" x14ac:dyDescent="0.25">
      <c r="A80" s="178" t="s">
        <v>95</v>
      </c>
      <c r="B80" s="178">
        <v>14486</v>
      </c>
      <c r="C80" s="178">
        <v>15694</v>
      </c>
      <c r="D80" s="178">
        <v>2007</v>
      </c>
      <c r="E80" s="178">
        <v>-799</v>
      </c>
      <c r="F80" s="178">
        <v>1208</v>
      </c>
    </row>
    <row r="81" spans="1:6" x14ac:dyDescent="0.25">
      <c r="A81" s="178" t="s">
        <v>97</v>
      </c>
      <c r="B81" s="178">
        <v>2408</v>
      </c>
      <c r="C81" s="178">
        <v>2184</v>
      </c>
      <c r="D81" s="178">
        <v>101</v>
      </c>
      <c r="E81" s="178">
        <v>-325</v>
      </c>
      <c r="F81" s="178">
        <v>-224</v>
      </c>
    </row>
    <row r="82" spans="1:6" x14ac:dyDescent="0.25">
      <c r="A82" s="178" t="s">
        <v>92</v>
      </c>
      <c r="B82" s="178">
        <v>3984</v>
      </c>
      <c r="C82" s="178">
        <v>4269</v>
      </c>
      <c r="D82" s="178">
        <v>473</v>
      </c>
      <c r="E82" s="178">
        <v>-188</v>
      </c>
      <c r="F82" s="178">
        <v>285</v>
      </c>
    </row>
    <row r="83" spans="1:6" x14ac:dyDescent="0.25">
      <c r="A83" s="178" t="s">
        <v>96</v>
      </c>
      <c r="B83" s="178">
        <v>200</v>
      </c>
      <c r="C83" s="178">
        <v>255</v>
      </c>
      <c r="D83" s="178">
        <v>69</v>
      </c>
      <c r="E83" s="178">
        <v>-14</v>
      </c>
      <c r="F83" s="178">
        <v>55</v>
      </c>
    </row>
    <row r="84" spans="1:6" x14ac:dyDescent="0.25">
      <c r="A84" s="178" t="s">
        <v>29</v>
      </c>
      <c r="B84" s="178">
        <v>4617</v>
      </c>
      <c r="C84" s="178">
        <v>4501</v>
      </c>
      <c r="D84" s="178">
        <v>255</v>
      </c>
      <c r="E84" s="178">
        <v>-371</v>
      </c>
      <c r="F84" s="178">
        <v>-116</v>
      </c>
    </row>
    <row r="85" spans="1:6" x14ac:dyDescent="0.25">
      <c r="A85" s="178" t="s">
        <v>24</v>
      </c>
      <c r="B85" s="178">
        <v>41875</v>
      </c>
      <c r="C85" s="178">
        <v>41972</v>
      </c>
      <c r="D85" s="178">
        <v>2136</v>
      </c>
      <c r="E85" s="178">
        <v>-2039</v>
      </c>
      <c r="F85" s="178">
        <v>97</v>
      </c>
    </row>
    <row r="86" spans="1:6" x14ac:dyDescent="0.25">
      <c r="A86" s="178" t="s">
        <v>19</v>
      </c>
      <c r="B86" s="178">
        <v>8351</v>
      </c>
      <c r="C86" s="178">
        <v>8090</v>
      </c>
      <c r="D86" s="178">
        <v>328</v>
      </c>
      <c r="E86" s="178">
        <v>-589</v>
      </c>
      <c r="F86" s="178">
        <v>-261</v>
      </c>
    </row>
    <row r="87" spans="1:6" x14ac:dyDescent="0.25">
      <c r="A87" s="178" t="s">
        <v>87</v>
      </c>
      <c r="B87" s="178">
        <v>717</v>
      </c>
      <c r="C87" s="178">
        <v>670</v>
      </c>
      <c r="D87" s="178">
        <v>51</v>
      </c>
      <c r="E87" s="178">
        <v>-98</v>
      </c>
      <c r="F87" s="178">
        <v>-47</v>
      </c>
    </row>
    <row r="88" spans="1:6" x14ac:dyDescent="0.25">
      <c r="A88" s="178" t="s">
        <v>98</v>
      </c>
      <c r="B88" s="178">
        <v>1334</v>
      </c>
      <c r="C88" s="178">
        <v>1333</v>
      </c>
      <c r="D88" s="178">
        <v>22</v>
      </c>
      <c r="E88" s="178">
        <v>-23</v>
      </c>
      <c r="F88" s="178">
        <v>-1</v>
      </c>
    </row>
    <row r="89" spans="1:6" x14ac:dyDescent="0.25">
      <c r="A89" s="178" t="s">
        <v>23</v>
      </c>
      <c r="B89" s="178">
        <v>5449</v>
      </c>
      <c r="C89" s="178">
        <v>5293</v>
      </c>
      <c r="D89" s="178">
        <v>270</v>
      </c>
      <c r="E89" s="178">
        <v>-426</v>
      </c>
      <c r="F89" s="178">
        <v>-156</v>
      </c>
    </row>
    <row r="90" spans="1:6" x14ac:dyDescent="0.25">
      <c r="A90" s="178" t="s">
        <v>86</v>
      </c>
      <c r="B90" s="178">
        <v>6255</v>
      </c>
      <c r="C90" s="178">
        <v>6468</v>
      </c>
      <c r="D90" s="178">
        <v>299</v>
      </c>
      <c r="E90" s="178">
        <v>-86</v>
      </c>
      <c r="F90" s="178">
        <v>213</v>
      </c>
    </row>
    <row r="91" spans="1:6" x14ac:dyDescent="0.25">
      <c r="A91" s="178" t="s">
        <v>13</v>
      </c>
      <c r="B91" s="178">
        <v>8283</v>
      </c>
      <c r="C91" s="178">
        <v>8071</v>
      </c>
      <c r="D91" s="178">
        <v>758</v>
      </c>
      <c r="E91" s="178">
        <v>-970</v>
      </c>
      <c r="F91" s="178">
        <v>-212</v>
      </c>
    </row>
    <row r="92" spans="1:6" x14ac:dyDescent="0.25">
      <c r="A92" s="178" t="s">
        <v>94</v>
      </c>
      <c r="B92" s="178">
        <v>3748</v>
      </c>
      <c r="C92" s="178">
        <v>3822</v>
      </c>
      <c r="D92" s="178">
        <v>330</v>
      </c>
      <c r="E92" s="178">
        <v>-256</v>
      </c>
      <c r="F92" s="178">
        <v>74</v>
      </c>
    </row>
    <row r="93" spans="1:6" x14ac:dyDescent="0.25">
      <c r="A93" s="178" t="s">
        <v>26</v>
      </c>
      <c r="B93" s="178">
        <v>11709</v>
      </c>
      <c r="C93" s="178">
        <v>10934</v>
      </c>
      <c r="D93" s="178">
        <v>586</v>
      </c>
      <c r="E93" s="178">
        <v>-1361</v>
      </c>
      <c r="F93" s="178">
        <v>-775</v>
      </c>
    </row>
    <row r="94" spans="1:6" x14ac:dyDescent="0.25">
      <c r="A94" s="178" t="s">
        <v>27</v>
      </c>
      <c r="B94" s="178">
        <v>3518</v>
      </c>
      <c r="C94" s="178">
        <v>3278</v>
      </c>
      <c r="D94" s="178">
        <v>124</v>
      </c>
      <c r="E94" s="178">
        <v>-364</v>
      </c>
      <c r="F94" s="178">
        <v>-240</v>
      </c>
    </row>
    <row r="95" spans="1:6" x14ac:dyDescent="0.25">
      <c r="A95" s="178" t="s">
        <v>100</v>
      </c>
      <c r="B95" s="178">
        <v>2352</v>
      </c>
      <c r="C95" s="178">
        <v>2275</v>
      </c>
      <c r="D95" s="178">
        <v>57</v>
      </c>
      <c r="E95" s="178">
        <v>-134</v>
      </c>
      <c r="F95" s="178">
        <v>-77</v>
      </c>
    </row>
    <row r="96" spans="1:6" x14ac:dyDescent="0.25">
      <c r="A96" s="178" t="s">
        <v>16</v>
      </c>
      <c r="B96" s="178">
        <v>3862</v>
      </c>
      <c r="C96" s="178">
        <v>3827</v>
      </c>
      <c r="D96" s="178">
        <v>141</v>
      </c>
      <c r="E96" s="178">
        <v>-176</v>
      </c>
      <c r="F96" s="178">
        <v>-35</v>
      </c>
    </row>
    <row r="97" spans="1:10" x14ac:dyDescent="0.25">
      <c r="A97" s="178" t="s">
        <v>89</v>
      </c>
      <c r="B97" s="178">
        <v>2432</v>
      </c>
      <c r="C97" s="178">
        <v>2218</v>
      </c>
      <c r="D97" s="178">
        <v>78</v>
      </c>
      <c r="E97" s="178">
        <v>-292</v>
      </c>
      <c r="F97" s="178">
        <v>-214</v>
      </c>
    </row>
    <row r="98" spans="1:10" x14ac:dyDescent="0.25">
      <c r="A98" s="178" t="s">
        <v>15</v>
      </c>
      <c r="B98" s="178">
        <v>1482</v>
      </c>
      <c r="C98" s="178">
        <v>1376</v>
      </c>
      <c r="D98" s="178">
        <v>23</v>
      </c>
      <c r="E98" s="178">
        <v>-129</v>
      </c>
      <c r="F98" s="178">
        <v>-106</v>
      </c>
    </row>
    <row r="99" spans="1:10" x14ac:dyDescent="0.25">
      <c r="A99" s="178" t="s">
        <v>35</v>
      </c>
      <c r="B99" s="178">
        <v>4915</v>
      </c>
      <c r="C99" s="178">
        <v>4927</v>
      </c>
      <c r="D99" s="178">
        <v>159</v>
      </c>
      <c r="E99" s="178">
        <v>-147</v>
      </c>
      <c r="F99" s="178">
        <v>12</v>
      </c>
    </row>
    <row r="100" spans="1:10" x14ac:dyDescent="0.25">
      <c r="A100" s="178"/>
      <c r="B100" s="178">
        <f>SUM(B72:B99)</f>
        <v>191554</v>
      </c>
      <c r="C100" s="178">
        <f>SUM(C72:C99)</f>
        <v>192187</v>
      </c>
      <c r="D100" s="178">
        <f>SUM(D72:D99)</f>
        <v>13013</v>
      </c>
      <c r="E100" s="178">
        <f>SUM(E72:E99)</f>
        <v>-12380</v>
      </c>
      <c r="F100" s="178">
        <f>SUM(F72:F99)</f>
        <v>633</v>
      </c>
    </row>
    <row r="101" spans="1:10" x14ac:dyDescent="0.25">
      <c r="J101" s="86">
        <f>B100-B31</f>
        <v>0</v>
      </c>
    </row>
  </sheetData>
  <pageMargins left="0.7" right="0.7" top="0.75" bottom="0.75" header="0.3" footer="0.3"/>
  <pageSetup paperSize="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</sheetPr>
  <dimension ref="A1:P49"/>
  <sheetViews>
    <sheetView topLeftCell="F1" workbookViewId="0">
      <selection activeCell="L45" sqref="B45:L45"/>
    </sheetView>
  </sheetViews>
  <sheetFormatPr defaultRowHeight="15" x14ac:dyDescent="0.25"/>
  <cols>
    <col min="1" max="1" width="48.7109375" customWidth="1"/>
    <col min="2" max="2" width="9.85546875" customWidth="1"/>
    <col min="3" max="3" width="10.5703125" customWidth="1"/>
    <col min="4" max="4" width="11.140625" customWidth="1"/>
    <col min="5" max="5" width="9.85546875" customWidth="1"/>
    <col min="6" max="6" width="10.5703125" customWidth="1"/>
    <col min="7" max="7" width="9.85546875" customWidth="1"/>
    <col min="8" max="8" width="11.85546875" customWidth="1"/>
    <col min="9" max="9" width="10" customWidth="1"/>
    <col min="10" max="10" width="9.85546875" customWidth="1"/>
    <col min="11" max="11" width="10" customWidth="1"/>
    <col min="12" max="12" width="14" customWidth="1"/>
    <col min="13" max="13" width="18.85546875" customWidth="1"/>
    <col min="14" max="14" width="9.5703125" customWidth="1"/>
    <col min="15" max="15" width="14.85546875" customWidth="1"/>
  </cols>
  <sheetData>
    <row r="1" spans="1:16" x14ac:dyDescent="0.25">
      <c r="A1" s="1" t="s">
        <v>180</v>
      </c>
    </row>
    <row r="3" spans="1:16" x14ac:dyDescent="0.25">
      <c r="A3" s="128"/>
      <c r="B3" s="4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4" t="s">
        <v>111</v>
      </c>
      <c r="M3" s="4" t="s">
        <v>132</v>
      </c>
      <c r="N3" s="4" t="s">
        <v>148</v>
      </c>
      <c r="O3" s="130" t="s">
        <v>176</v>
      </c>
      <c r="P3" s="129"/>
    </row>
    <row r="4" spans="1:16" x14ac:dyDescent="0.25">
      <c r="A4" s="131" t="s">
        <v>48</v>
      </c>
      <c r="B4" s="132">
        <f>B25+B28+B17+B39</f>
        <v>498</v>
      </c>
      <c r="C4" s="132">
        <f t="shared" ref="C4:K4" si="0">C25+C28+C17+C39</f>
        <v>582</v>
      </c>
      <c r="D4" s="132">
        <f t="shared" si="0"/>
        <v>650</v>
      </c>
      <c r="E4" s="132">
        <f t="shared" si="0"/>
        <v>736</v>
      </c>
      <c r="F4" s="132">
        <f t="shared" si="0"/>
        <v>1083</v>
      </c>
      <c r="G4" s="132">
        <f t="shared" si="0"/>
        <v>1040</v>
      </c>
      <c r="H4" s="132">
        <f t="shared" si="0"/>
        <v>1095</v>
      </c>
      <c r="I4" s="132">
        <f t="shared" si="0"/>
        <v>1374</v>
      </c>
      <c r="J4" s="132">
        <f t="shared" si="0"/>
        <v>1472</v>
      </c>
      <c r="K4" s="132">
        <f t="shared" si="0"/>
        <v>1442</v>
      </c>
      <c r="L4" s="133">
        <f>K4-J4</f>
        <v>-30</v>
      </c>
      <c r="M4" s="134">
        <f>L4/J4</f>
        <v>-2.0380434782608696E-2</v>
      </c>
      <c r="N4" s="133">
        <f>K4-B4</f>
        <v>944</v>
      </c>
      <c r="O4" s="134">
        <f>N4/B4</f>
        <v>1.8955823293172691</v>
      </c>
      <c r="P4" s="224">
        <f>L4/$L$10</f>
        <v>-3.1746031746031746E-3</v>
      </c>
    </row>
    <row r="5" spans="1:16" x14ac:dyDescent="0.25">
      <c r="A5" s="131" t="s">
        <v>49</v>
      </c>
      <c r="B5" s="132">
        <f>B18+B20+B24+B26+B27+B30+B31+B32+B33+B34+B38+B40+B41+B42+B43</f>
        <v>80887</v>
      </c>
      <c r="C5" s="132">
        <f t="shared" ref="C5:K5" si="1">C18+C20+C24+C26+C27+C30+C31+C32+C33+C34+C38+C40+C41+C42+C43</f>
        <v>82754</v>
      </c>
      <c r="D5" s="132">
        <f t="shared" si="1"/>
        <v>83937</v>
      </c>
      <c r="E5" s="132">
        <f t="shared" si="1"/>
        <v>86022</v>
      </c>
      <c r="F5" s="132">
        <f t="shared" si="1"/>
        <v>90419</v>
      </c>
      <c r="G5" s="132">
        <f t="shared" si="1"/>
        <v>94343</v>
      </c>
      <c r="H5" s="132">
        <f t="shared" si="1"/>
        <v>97043</v>
      </c>
      <c r="I5" s="132">
        <f t="shared" si="1"/>
        <v>101932</v>
      </c>
      <c r="J5" s="132">
        <f t="shared" si="1"/>
        <v>105976</v>
      </c>
      <c r="K5" s="132">
        <f t="shared" si="1"/>
        <v>109437</v>
      </c>
      <c r="L5" s="133">
        <f t="shared" ref="L5:L10" si="2">K5-J5</f>
        <v>3461</v>
      </c>
      <c r="M5" s="134">
        <f t="shared" ref="M5:M10" si="3">L5/J5</f>
        <v>3.265833773684608E-2</v>
      </c>
      <c r="N5" s="133">
        <f t="shared" ref="N5:N10" si="4">K5-B5</f>
        <v>28550</v>
      </c>
      <c r="O5" s="134">
        <f t="shared" ref="O5:O10" si="5">N5/B5</f>
        <v>0.35296153893703563</v>
      </c>
      <c r="P5" s="224">
        <f t="shared" ref="P5:P10" si="6">L5/$L$10</f>
        <v>0.36624338624338626</v>
      </c>
    </row>
    <row r="6" spans="1:16" s="1" customFormat="1" x14ac:dyDescent="0.25">
      <c r="A6" s="128" t="s">
        <v>50</v>
      </c>
      <c r="B6" s="214">
        <f>B4+B5</f>
        <v>81385</v>
      </c>
      <c r="C6" s="214">
        <f t="shared" ref="C6:K6" si="7">C4+C5</f>
        <v>83336</v>
      </c>
      <c r="D6" s="214">
        <f t="shared" si="7"/>
        <v>84587</v>
      </c>
      <c r="E6" s="214">
        <f t="shared" si="7"/>
        <v>86758</v>
      </c>
      <c r="F6" s="214">
        <f t="shared" si="7"/>
        <v>91502</v>
      </c>
      <c r="G6" s="214">
        <f t="shared" si="7"/>
        <v>95383</v>
      </c>
      <c r="H6" s="214">
        <f t="shared" si="7"/>
        <v>98138</v>
      </c>
      <c r="I6" s="214">
        <f t="shared" si="7"/>
        <v>103306</v>
      </c>
      <c r="J6" s="214">
        <f t="shared" si="7"/>
        <v>107448</v>
      </c>
      <c r="K6" s="214">
        <f t="shared" si="7"/>
        <v>110879</v>
      </c>
      <c r="L6" s="215">
        <f t="shared" si="2"/>
        <v>3431</v>
      </c>
      <c r="M6" s="216">
        <f t="shared" si="3"/>
        <v>3.1931725113543294E-2</v>
      </c>
      <c r="N6" s="215">
        <f t="shared" si="4"/>
        <v>29494</v>
      </c>
      <c r="O6" s="216">
        <f t="shared" si="5"/>
        <v>0.36240093383301591</v>
      </c>
      <c r="P6" s="225">
        <f t="shared" si="6"/>
        <v>0.3630687830687831</v>
      </c>
    </row>
    <row r="7" spans="1:16" x14ac:dyDescent="0.25">
      <c r="A7" s="131" t="s">
        <v>51</v>
      </c>
      <c r="B7" s="135">
        <f>B19+B29+B37</f>
        <v>20409</v>
      </c>
      <c r="C7" s="135">
        <f t="shared" ref="C7:K7" si="8">C19+C29+C37</f>
        <v>21498</v>
      </c>
      <c r="D7" s="135">
        <f t="shared" si="8"/>
        <v>22917</v>
      </c>
      <c r="E7" s="135">
        <f t="shared" si="8"/>
        <v>25932</v>
      </c>
      <c r="F7" s="135">
        <f t="shared" si="8"/>
        <v>28848</v>
      </c>
      <c r="G7" s="135">
        <f t="shared" si="8"/>
        <v>31684</v>
      </c>
      <c r="H7" s="135">
        <f t="shared" si="8"/>
        <v>34951</v>
      </c>
      <c r="I7" s="135">
        <f t="shared" si="8"/>
        <v>37333</v>
      </c>
      <c r="J7" s="135">
        <f t="shared" si="8"/>
        <v>40964</v>
      </c>
      <c r="K7" s="135">
        <f t="shared" si="8"/>
        <v>41995</v>
      </c>
      <c r="L7" s="133">
        <f t="shared" si="2"/>
        <v>1031</v>
      </c>
      <c r="M7" s="134">
        <f t="shared" si="3"/>
        <v>2.5168440581974417E-2</v>
      </c>
      <c r="N7" s="133">
        <f t="shared" si="4"/>
        <v>21586</v>
      </c>
      <c r="O7" s="134">
        <f t="shared" si="5"/>
        <v>1.0576706355039442</v>
      </c>
      <c r="P7" s="224">
        <f t="shared" si="6"/>
        <v>0.1091005291005291</v>
      </c>
    </row>
    <row r="8" spans="1:16" s="122" customFormat="1" x14ac:dyDescent="0.25">
      <c r="A8" s="136" t="s">
        <v>52</v>
      </c>
      <c r="B8" s="137">
        <f>B21+B22+B23+B35+B36</f>
        <v>47903</v>
      </c>
      <c r="C8" s="137">
        <f t="shared" ref="C8:K8" si="9">C21+C22+C23+C35+C36</f>
        <v>52068</v>
      </c>
      <c r="D8" s="137">
        <f t="shared" si="9"/>
        <v>55032</v>
      </c>
      <c r="E8" s="137">
        <f t="shared" si="9"/>
        <v>58898</v>
      </c>
      <c r="F8" s="137">
        <f t="shared" si="9"/>
        <v>63128</v>
      </c>
      <c r="G8" s="137">
        <f t="shared" si="9"/>
        <v>70064</v>
      </c>
      <c r="H8" s="137">
        <f t="shared" si="9"/>
        <v>76674</v>
      </c>
      <c r="I8" s="137">
        <f t="shared" si="9"/>
        <v>83203</v>
      </c>
      <c r="J8" s="137">
        <f t="shared" si="9"/>
        <v>89333</v>
      </c>
      <c r="K8" s="137">
        <f t="shared" si="9"/>
        <v>94321</v>
      </c>
      <c r="L8" s="133">
        <f t="shared" si="2"/>
        <v>4988</v>
      </c>
      <c r="M8" s="139">
        <f t="shared" si="3"/>
        <v>5.5836029238915071E-2</v>
      </c>
      <c r="N8" s="138">
        <f t="shared" si="4"/>
        <v>46418</v>
      </c>
      <c r="O8" s="139">
        <f t="shared" si="5"/>
        <v>0.968999853871365</v>
      </c>
      <c r="P8" s="139">
        <f t="shared" si="6"/>
        <v>0.52783068783068787</v>
      </c>
    </row>
    <row r="9" spans="1:16" s="1" customFormat="1" x14ac:dyDescent="0.25">
      <c r="A9" s="128" t="s">
        <v>53</v>
      </c>
      <c r="B9" s="214">
        <f>B7+B8</f>
        <v>68312</v>
      </c>
      <c r="C9" s="214">
        <f t="shared" ref="C9:K9" si="10">C7+C8</f>
        <v>73566</v>
      </c>
      <c r="D9" s="214">
        <f t="shared" si="10"/>
        <v>77949</v>
      </c>
      <c r="E9" s="214">
        <f t="shared" si="10"/>
        <v>84830</v>
      </c>
      <c r="F9" s="214">
        <f t="shared" si="10"/>
        <v>91976</v>
      </c>
      <c r="G9" s="214">
        <f t="shared" si="10"/>
        <v>101748</v>
      </c>
      <c r="H9" s="214">
        <f t="shared" si="10"/>
        <v>111625</v>
      </c>
      <c r="I9" s="214">
        <f t="shared" si="10"/>
        <v>120536</v>
      </c>
      <c r="J9" s="214">
        <f t="shared" si="10"/>
        <v>130297</v>
      </c>
      <c r="K9" s="214">
        <f t="shared" si="10"/>
        <v>136316</v>
      </c>
      <c r="L9" s="215">
        <f t="shared" si="2"/>
        <v>6019</v>
      </c>
      <c r="M9" s="216">
        <f t="shared" si="3"/>
        <v>4.6194463418190751E-2</v>
      </c>
      <c r="N9" s="215">
        <f t="shared" si="4"/>
        <v>68004</v>
      </c>
      <c r="O9" s="216">
        <f t="shared" si="5"/>
        <v>0.9954912753249795</v>
      </c>
      <c r="P9" s="225">
        <f t="shared" si="6"/>
        <v>0.6369312169312169</v>
      </c>
    </row>
    <row r="10" spans="1:16" x14ac:dyDescent="0.25">
      <c r="A10" s="140" t="s">
        <v>54</v>
      </c>
      <c r="B10" s="141">
        <f>B6+B9</f>
        <v>149697</v>
      </c>
      <c r="C10" s="141">
        <f t="shared" ref="C10:K10" si="11">C6+C9</f>
        <v>156902</v>
      </c>
      <c r="D10" s="141">
        <f t="shared" si="11"/>
        <v>162536</v>
      </c>
      <c r="E10" s="141">
        <f t="shared" si="11"/>
        <v>171588</v>
      </c>
      <c r="F10" s="141">
        <f t="shared" si="11"/>
        <v>183478</v>
      </c>
      <c r="G10" s="141">
        <f t="shared" si="11"/>
        <v>197131</v>
      </c>
      <c r="H10" s="141">
        <f t="shared" si="11"/>
        <v>209763</v>
      </c>
      <c r="I10" s="141">
        <f t="shared" si="11"/>
        <v>223842</v>
      </c>
      <c r="J10" s="141">
        <f t="shared" si="11"/>
        <v>237745</v>
      </c>
      <c r="K10" s="141">
        <f t="shared" si="11"/>
        <v>247195</v>
      </c>
      <c r="L10" s="133">
        <f t="shared" si="2"/>
        <v>9450</v>
      </c>
      <c r="M10" s="134">
        <f t="shared" si="3"/>
        <v>3.9748469999369075E-2</v>
      </c>
      <c r="N10" s="133">
        <f t="shared" si="4"/>
        <v>97498</v>
      </c>
      <c r="O10" s="134">
        <f t="shared" si="5"/>
        <v>0.65130229730722722</v>
      </c>
      <c r="P10" s="224">
        <f t="shared" si="6"/>
        <v>1</v>
      </c>
    </row>
    <row r="12" spans="1:16" x14ac:dyDescent="0.25">
      <c r="B12" s="16">
        <f>K6-B6</f>
        <v>29494</v>
      </c>
      <c r="P12" s="23">
        <f>P6+P9</f>
        <v>1</v>
      </c>
    </row>
    <row r="13" spans="1:16" x14ac:dyDescent="0.25">
      <c r="B13" s="16">
        <f>K9-B9</f>
        <v>68004</v>
      </c>
    </row>
    <row r="16" spans="1:16" x14ac:dyDescent="0.25">
      <c r="A16" s="17" t="s">
        <v>37</v>
      </c>
      <c r="B16" s="4">
        <v>2011</v>
      </c>
      <c r="C16" s="4">
        <v>2012</v>
      </c>
      <c r="D16" s="4">
        <v>2013</v>
      </c>
      <c r="E16" s="4">
        <v>2014</v>
      </c>
      <c r="F16" s="4">
        <v>2015</v>
      </c>
      <c r="G16" s="4">
        <v>2016</v>
      </c>
      <c r="H16" s="4">
        <v>2017</v>
      </c>
      <c r="I16" s="4">
        <v>2018</v>
      </c>
      <c r="J16" s="4">
        <v>2019</v>
      </c>
      <c r="K16" s="4">
        <v>2020</v>
      </c>
      <c r="L16" s="4" t="s">
        <v>111</v>
      </c>
      <c r="M16" s="111" t="s">
        <v>177</v>
      </c>
      <c r="N16" s="1" t="s">
        <v>148</v>
      </c>
      <c r="O16" s="111" t="s">
        <v>164</v>
      </c>
    </row>
    <row r="17" spans="1:15" x14ac:dyDescent="0.25">
      <c r="A17" s="124" t="s">
        <v>99</v>
      </c>
      <c r="B17" s="125">
        <v>133</v>
      </c>
      <c r="C17" s="125">
        <v>230</v>
      </c>
      <c r="D17" s="125">
        <v>286</v>
      </c>
      <c r="E17" s="125">
        <v>341</v>
      </c>
      <c r="F17" s="125">
        <v>332</v>
      </c>
      <c r="G17" s="125">
        <v>301</v>
      </c>
      <c r="H17" s="125">
        <v>265</v>
      </c>
      <c r="I17" s="125">
        <v>266</v>
      </c>
      <c r="J17" s="125">
        <v>286</v>
      </c>
      <c r="K17" s="125">
        <v>287</v>
      </c>
      <c r="L17" s="198">
        <f t="shared" ref="L17:L44" si="12">K17-J17</f>
        <v>1</v>
      </c>
      <c r="M17" s="9">
        <f t="shared" ref="M17:M22" si="13">L17/J17</f>
        <v>3.4965034965034965E-3</v>
      </c>
      <c r="N17" s="16">
        <f t="shared" ref="N17:N22" si="14">K17-B17</f>
        <v>154</v>
      </c>
      <c r="O17" s="9">
        <f t="shared" ref="O17:O22" si="15">N17/B17</f>
        <v>1.1578947368421053</v>
      </c>
    </row>
    <row r="18" spans="1:15" x14ac:dyDescent="0.25">
      <c r="A18" s="124" t="s">
        <v>20</v>
      </c>
      <c r="B18" s="125">
        <v>1890</v>
      </c>
      <c r="C18" s="125">
        <v>1879</v>
      </c>
      <c r="D18" s="125">
        <v>1877</v>
      </c>
      <c r="E18" s="125">
        <v>1941</v>
      </c>
      <c r="F18" s="125">
        <v>1999</v>
      </c>
      <c r="G18" s="125">
        <v>1978</v>
      </c>
      <c r="H18" s="125">
        <v>2112</v>
      </c>
      <c r="I18" s="125">
        <v>2280</v>
      </c>
      <c r="J18" s="125">
        <v>2150</v>
      </c>
      <c r="K18" s="125">
        <v>2139</v>
      </c>
      <c r="L18" s="198">
        <f t="shared" si="12"/>
        <v>-11</v>
      </c>
      <c r="M18" s="9">
        <f t="shared" si="13"/>
        <v>-5.1162790697674414E-3</v>
      </c>
      <c r="N18" s="16">
        <f t="shared" si="14"/>
        <v>249</v>
      </c>
      <c r="O18" s="9">
        <f t="shared" si="15"/>
        <v>0.13174603174603175</v>
      </c>
    </row>
    <row r="19" spans="1:15" x14ac:dyDescent="0.25">
      <c r="A19" s="124" t="s">
        <v>31</v>
      </c>
      <c r="B19" s="125">
        <v>1829</v>
      </c>
      <c r="C19" s="125">
        <v>2266</v>
      </c>
      <c r="D19" s="125">
        <v>3086</v>
      </c>
      <c r="E19" s="125">
        <v>3955</v>
      </c>
      <c r="F19" s="125">
        <v>4884</v>
      </c>
      <c r="G19" s="125">
        <v>5855</v>
      </c>
      <c r="H19" s="125">
        <v>6888</v>
      </c>
      <c r="I19" s="125">
        <v>9333</v>
      </c>
      <c r="J19" s="125">
        <v>11163</v>
      </c>
      <c r="K19" s="125">
        <v>11935</v>
      </c>
      <c r="L19" s="198">
        <f t="shared" si="12"/>
        <v>772</v>
      </c>
      <c r="M19" s="9">
        <f t="shared" si="13"/>
        <v>6.9157036638896358E-2</v>
      </c>
      <c r="N19" s="16">
        <f t="shared" si="14"/>
        <v>10106</v>
      </c>
      <c r="O19" s="9">
        <f t="shared" si="15"/>
        <v>5.5254237288135597</v>
      </c>
    </row>
    <row r="20" spans="1:15" x14ac:dyDescent="0.25">
      <c r="A20" s="124" t="s">
        <v>17</v>
      </c>
      <c r="B20" s="125">
        <v>19161</v>
      </c>
      <c r="C20" s="125">
        <v>19468</v>
      </c>
      <c r="D20" s="125">
        <v>19792</v>
      </c>
      <c r="E20" s="125">
        <v>20063</v>
      </c>
      <c r="F20" s="125">
        <v>21707</v>
      </c>
      <c r="G20" s="125">
        <v>23044</v>
      </c>
      <c r="H20" s="125">
        <v>23941</v>
      </c>
      <c r="I20" s="125">
        <v>25794</v>
      </c>
      <c r="J20" s="125">
        <v>27554</v>
      </c>
      <c r="K20" s="125">
        <v>28859</v>
      </c>
      <c r="L20" s="198">
        <f t="shared" si="12"/>
        <v>1305</v>
      </c>
      <c r="M20" s="121">
        <f t="shared" si="13"/>
        <v>4.7361544603324382E-2</v>
      </c>
      <c r="N20" s="120">
        <f t="shared" si="14"/>
        <v>9698</v>
      </c>
      <c r="O20" s="121">
        <f t="shared" si="15"/>
        <v>0.50613224779500021</v>
      </c>
    </row>
    <row r="21" spans="1:15" x14ac:dyDescent="0.25">
      <c r="A21" s="124" t="s">
        <v>93</v>
      </c>
      <c r="B21" s="125">
        <v>15104</v>
      </c>
      <c r="C21" s="125">
        <v>14951</v>
      </c>
      <c r="D21" s="125">
        <v>15440</v>
      </c>
      <c r="E21" s="125">
        <v>16322</v>
      </c>
      <c r="F21" s="125">
        <v>16180</v>
      </c>
      <c r="G21" s="125">
        <v>17585</v>
      </c>
      <c r="H21" s="125">
        <v>17302</v>
      </c>
      <c r="I21" s="125">
        <v>17733</v>
      </c>
      <c r="J21" s="125">
        <v>18858</v>
      </c>
      <c r="K21" s="125">
        <v>19222</v>
      </c>
      <c r="L21" s="198">
        <f t="shared" si="12"/>
        <v>364</v>
      </c>
      <c r="M21" s="9">
        <f t="shared" si="13"/>
        <v>1.9302152932442463E-2</v>
      </c>
      <c r="N21" s="16">
        <f t="shared" si="14"/>
        <v>4118</v>
      </c>
      <c r="O21" s="9">
        <f t="shared" si="15"/>
        <v>0.27264300847457629</v>
      </c>
    </row>
    <row r="22" spans="1:15" x14ac:dyDescent="0.25">
      <c r="A22" s="124" t="s">
        <v>91</v>
      </c>
      <c r="B22" s="125">
        <v>7351</v>
      </c>
      <c r="C22" s="125">
        <v>8555</v>
      </c>
      <c r="D22" s="125">
        <v>8828</v>
      </c>
      <c r="E22" s="125">
        <v>8819</v>
      </c>
      <c r="F22" s="125">
        <v>9979</v>
      </c>
      <c r="G22" s="125">
        <v>11009</v>
      </c>
      <c r="H22" s="125">
        <v>12165</v>
      </c>
      <c r="I22" s="125">
        <v>13205</v>
      </c>
      <c r="J22" s="125">
        <v>12975</v>
      </c>
      <c r="K22" s="125">
        <v>13511</v>
      </c>
      <c r="L22" s="198">
        <f t="shared" si="12"/>
        <v>536</v>
      </c>
      <c r="M22" s="9">
        <f t="shared" si="13"/>
        <v>4.1310211946050099E-2</v>
      </c>
      <c r="N22" s="16">
        <f t="shared" si="14"/>
        <v>6160</v>
      </c>
      <c r="O22" s="9">
        <f t="shared" si="15"/>
        <v>0.83798122704393962</v>
      </c>
    </row>
    <row r="23" spans="1:15" x14ac:dyDescent="0.25">
      <c r="A23" s="124" t="s">
        <v>90</v>
      </c>
      <c r="B23" s="125">
        <v>19750</v>
      </c>
      <c r="C23" s="125">
        <v>21664</v>
      </c>
      <c r="D23" s="125">
        <v>22536</v>
      </c>
      <c r="E23" s="125">
        <v>24292</v>
      </c>
      <c r="F23" s="125">
        <v>25976</v>
      </c>
      <c r="G23" s="125">
        <v>27530</v>
      </c>
      <c r="H23" s="125">
        <v>30101</v>
      </c>
      <c r="I23" s="125">
        <v>32941</v>
      </c>
      <c r="J23" s="125">
        <v>35334</v>
      </c>
      <c r="K23" s="125">
        <v>36553</v>
      </c>
      <c r="L23" s="198">
        <f t="shared" si="12"/>
        <v>1219</v>
      </c>
      <c r="M23" s="9">
        <f>L23/J23</f>
        <v>3.4499349068885493E-2</v>
      </c>
      <c r="N23" s="16">
        <f>K23-B23</f>
        <v>16803</v>
      </c>
      <c r="O23" s="9">
        <f>N23/B23</f>
        <v>0.85078481012658225</v>
      </c>
    </row>
    <row r="24" spans="1:15" x14ac:dyDescent="0.25">
      <c r="A24" s="124" t="s">
        <v>88</v>
      </c>
      <c r="B24" s="125">
        <v>14416</v>
      </c>
      <c r="C24" s="125">
        <v>14935</v>
      </c>
      <c r="D24" s="125">
        <v>15802</v>
      </c>
      <c r="E24" s="125">
        <v>16800</v>
      </c>
      <c r="F24" s="125">
        <v>18846</v>
      </c>
      <c r="G24" s="125">
        <v>19111</v>
      </c>
      <c r="H24" s="125">
        <v>18774</v>
      </c>
      <c r="I24" s="125">
        <v>18660</v>
      </c>
      <c r="J24" s="125">
        <v>18998</v>
      </c>
      <c r="K24" s="125">
        <v>19714</v>
      </c>
      <c r="L24" s="198">
        <f t="shared" si="12"/>
        <v>716</v>
      </c>
      <c r="M24" s="9">
        <f t="shared" ref="M24:M34" si="16">L24/J24</f>
        <v>3.7688177702916097E-2</v>
      </c>
      <c r="N24" s="16">
        <f t="shared" ref="N24:N34" si="17">K24-B24</f>
        <v>5298</v>
      </c>
      <c r="O24" s="9">
        <f t="shared" ref="O24:O34" si="18">N24/B24</f>
        <v>0.36750832408435075</v>
      </c>
    </row>
    <row r="25" spans="1:15" x14ac:dyDescent="0.25">
      <c r="A25" s="124" t="s">
        <v>95</v>
      </c>
      <c r="B25" s="125">
        <v>50</v>
      </c>
      <c r="C25" s="125">
        <v>35</v>
      </c>
      <c r="D25" s="125">
        <v>38</v>
      </c>
      <c r="E25" s="125">
        <v>45</v>
      </c>
      <c r="F25" s="125">
        <v>117</v>
      </c>
      <c r="G25" s="125">
        <v>137</v>
      </c>
      <c r="H25" s="125">
        <v>181</v>
      </c>
      <c r="I25" s="125">
        <v>431</v>
      </c>
      <c r="J25" s="125">
        <v>451</v>
      </c>
      <c r="K25" s="125">
        <v>410</v>
      </c>
      <c r="L25" s="198">
        <f t="shared" si="12"/>
        <v>-41</v>
      </c>
      <c r="M25" s="9">
        <f t="shared" si="16"/>
        <v>-9.0909090909090912E-2</v>
      </c>
      <c r="N25" s="16">
        <f t="shared" si="17"/>
        <v>360</v>
      </c>
      <c r="O25" s="9">
        <f t="shared" si="18"/>
        <v>7.2</v>
      </c>
    </row>
    <row r="26" spans="1:15" x14ac:dyDescent="0.25">
      <c r="A26" s="124" t="s">
        <v>97</v>
      </c>
      <c r="B26" s="125">
        <v>2605</v>
      </c>
      <c r="C26" s="125">
        <v>2615</v>
      </c>
      <c r="D26" s="125">
        <v>2490</v>
      </c>
      <c r="E26" s="125">
        <v>2292</v>
      </c>
      <c r="F26" s="125">
        <v>2156</v>
      </c>
      <c r="G26" s="125">
        <v>1745</v>
      </c>
      <c r="H26" s="125">
        <v>1722</v>
      </c>
      <c r="I26" s="125">
        <v>1704</v>
      </c>
      <c r="J26" s="125">
        <v>1741</v>
      </c>
      <c r="K26" s="125">
        <v>1879</v>
      </c>
      <c r="L26" s="198">
        <f t="shared" si="12"/>
        <v>138</v>
      </c>
      <c r="M26" s="9">
        <f t="shared" si="16"/>
        <v>7.9264790350373343E-2</v>
      </c>
      <c r="N26" s="16">
        <f t="shared" si="17"/>
        <v>-726</v>
      </c>
      <c r="O26" s="9">
        <f t="shared" si="18"/>
        <v>-0.2786948176583493</v>
      </c>
    </row>
    <row r="27" spans="1:15" s="42" customFormat="1" x14ac:dyDescent="0.25">
      <c r="A27" s="169" t="s">
        <v>92</v>
      </c>
      <c r="B27" s="170">
        <v>2000</v>
      </c>
      <c r="C27" s="170">
        <v>2238</v>
      </c>
      <c r="D27" s="170">
        <v>2344</v>
      </c>
      <c r="E27" s="170">
        <v>2064</v>
      </c>
      <c r="F27" s="170">
        <v>1991</v>
      </c>
      <c r="G27" s="170">
        <v>2014</v>
      </c>
      <c r="H27" s="170">
        <v>1954</v>
      </c>
      <c r="I27" s="170">
        <v>1894</v>
      </c>
      <c r="J27" s="170">
        <v>1828</v>
      </c>
      <c r="K27" s="170">
        <v>1852</v>
      </c>
      <c r="L27" s="198">
        <f t="shared" si="12"/>
        <v>24</v>
      </c>
      <c r="M27" s="172">
        <f t="shared" si="16"/>
        <v>1.3129102844638949E-2</v>
      </c>
      <c r="N27" s="171">
        <f t="shared" si="17"/>
        <v>-148</v>
      </c>
      <c r="O27" s="172">
        <f t="shared" si="18"/>
        <v>-7.3999999999999996E-2</v>
      </c>
    </row>
    <row r="28" spans="1:15" s="42" customFormat="1" x14ac:dyDescent="0.25">
      <c r="A28" s="169" t="s">
        <v>96</v>
      </c>
      <c r="B28" s="170">
        <v>235</v>
      </c>
      <c r="C28" s="170">
        <v>237</v>
      </c>
      <c r="D28" s="170">
        <v>246</v>
      </c>
      <c r="E28" s="170">
        <v>270</v>
      </c>
      <c r="F28" s="170">
        <v>552</v>
      </c>
      <c r="G28" s="170">
        <v>519</v>
      </c>
      <c r="H28" s="170">
        <v>569</v>
      </c>
      <c r="I28" s="170">
        <v>602</v>
      </c>
      <c r="J28" s="170">
        <v>660</v>
      </c>
      <c r="K28" s="170">
        <v>663</v>
      </c>
      <c r="L28" s="198">
        <f t="shared" si="12"/>
        <v>3</v>
      </c>
      <c r="M28" s="172">
        <f t="shared" si="16"/>
        <v>4.5454545454545452E-3</v>
      </c>
      <c r="N28" s="171">
        <f t="shared" si="17"/>
        <v>428</v>
      </c>
      <c r="O28" s="172">
        <f t="shared" si="18"/>
        <v>1.8212765957446808</v>
      </c>
    </row>
    <row r="29" spans="1:15" s="42" customFormat="1" x14ac:dyDescent="0.25">
      <c r="A29" s="169" t="s">
        <v>29</v>
      </c>
      <c r="B29" s="170">
        <v>17655</v>
      </c>
      <c r="C29" s="170">
        <v>18177</v>
      </c>
      <c r="D29" s="170">
        <v>18654</v>
      </c>
      <c r="E29" s="170">
        <v>19921</v>
      </c>
      <c r="F29" s="170">
        <v>21490</v>
      </c>
      <c r="G29" s="170">
        <v>23200</v>
      </c>
      <c r="H29" s="170">
        <v>25359</v>
      </c>
      <c r="I29" s="170">
        <v>25234</v>
      </c>
      <c r="J29" s="170">
        <v>26572</v>
      </c>
      <c r="K29" s="170">
        <v>26907</v>
      </c>
      <c r="L29" s="198">
        <f t="shared" si="12"/>
        <v>335</v>
      </c>
      <c r="M29" s="172">
        <f t="shared" si="16"/>
        <v>1.2607255757940689E-2</v>
      </c>
      <c r="N29" s="171">
        <f t="shared" si="17"/>
        <v>9252</v>
      </c>
      <c r="O29" s="172">
        <f t="shared" si="18"/>
        <v>0.52404418011894649</v>
      </c>
    </row>
    <row r="30" spans="1:15" s="42" customFormat="1" x14ac:dyDescent="0.25">
      <c r="A30" s="169" t="s">
        <v>24</v>
      </c>
      <c r="B30" s="170">
        <v>5611</v>
      </c>
      <c r="C30" s="170">
        <v>5755</v>
      </c>
      <c r="D30" s="170">
        <v>5729</v>
      </c>
      <c r="E30" s="170">
        <v>5524</v>
      </c>
      <c r="F30" s="170">
        <v>5612</v>
      </c>
      <c r="G30" s="170">
        <v>5424</v>
      </c>
      <c r="H30" s="170">
        <v>5508</v>
      </c>
      <c r="I30" s="170">
        <v>5659</v>
      </c>
      <c r="J30" s="170">
        <v>5839</v>
      </c>
      <c r="K30" s="170">
        <v>6012</v>
      </c>
      <c r="L30" s="198">
        <f t="shared" si="12"/>
        <v>173</v>
      </c>
      <c r="M30" s="172">
        <f t="shared" si="16"/>
        <v>2.9628361020722728E-2</v>
      </c>
      <c r="N30" s="171">
        <f t="shared" si="17"/>
        <v>401</v>
      </c>
      <c r="O30" s="172">
        <f t="shared" si="18"/>
        <v>7.1466761718053828E-2</v>
      </c>
    </row>
    <row r="31" spans="1:15" x14ac:dyDescent="0.25">
      <c r="A31" s="124" t="s">
        <v>19</v>
      </c>
      <c r="B31" s="125">
        <v>3809</v>
      </c>
      <c r="C31" s="125">
        <v>3990</v>
      </c>
      <c r="D31" s="125">
        <v>4071</v>
      </c>
      <c r="E31" s="125">
        <v>4158</v>
      </c>
      <c r="F31" s="125">
        <v>4505</v>
      </c>
      <c r="G31" s="125">
        <v>4563</v>
      </c>
      <c r="H31" s="125">
        <v>4375</v>
      </c>
      <c r="I31" s="125">
        <v>4446</v>
      </c>
      <c r="J31" s="125">
        <v>4758</v>
      </c>
      <c r="K31" s="125">
        <v>4486</v>
      </c>
      <c r="L31" s="198">
        <f t="shared" si="12"/>
        <v>-272</v>
      </c>
      <c r="M31" s="121">
        <f t="shared" si="16"/>
        <v>-5.7166876839007986E-2</v>
      </c>
      <c r="N31" s="120">
        <f t="shared" si="17"/>
        <v>677</v>
      </c>
      <c r="O31" s="121">
        <f t="shared" si="18"/>
        <v>0.177736938829089</v>
      </c>
    </row>
    <row r="32" spans="1:15" x14ac:dyDescent="0.25">
      <c r="A32" s="124" t="s">
        <v>87</v>
      </c>
      <c r="B32" s="125">
        <v>21743</v>
      </c>
      <c r="C32" s="125">
        <v>22136</v>
      </c>
      <c r="D32" s="125">
        <v>22129</v>
      </c>
      <c r="E32" s="125">
        <v>23660</v>
      </c>
      <c r="F32" s="125">
        <v>23552</v>
      </c>
      <c r="G32" s="125">
        <v>25985</v>
      </c>
      <c r="H32" s="125">
        <v>27628</v>
      </c>
      <c r="I32" s="125">
        <v>29657</v>
      </c>
      <c r="J32" s="125">
        <v>31328</v>
      </c>
      <c r="K32" s="125">
        <v>32669</v>
      </c>
      <c r="L32" s="198">
        <f t="shared" si="12"/>
        <v>1341</v>
      </c>
      <c r="M32" s="9">
        <f t="shared" si="16"/>
        <v>4.2805158324821249E-2</v>
      </c>
      <c r="N32" s="16">
        <f t="shared" si="17"/>
        <v>10926</v>
      </c>
      <c r="O32" s="9">
        <f t="shared" si="18"/>
        <v>0.50250655383341769</v>
      </c>
    </row>
    <row r="33" spans="1:15" x14ac:dyDescent="0.25">
      <c r="A33" s="124" t="s">
        <v>23</v>
      </c>
      <c r="B33" s="125">
        <v>1386</v>
      </c>
      <c r="C33" s="125">
        <v>1369</v>
      </c>
      <c r="D33" s="125">
        <v>1211</v>
      </c>
      <c r="E33" s="125">
        <v>1176</v>
      </c>
      <c r="F33" s="125">
        <v>1206</v>
      </c>
      <c r="G33" s="125">
        <v>1229</v>
      </c>
      <c r="H33" s="125">
        <v>1268</v>
      </c>
      <c r="I33" s="125">
        <v>1329</v>
      </c>
      <c r="J33" s="125">
        <v>1550</v>
      </c>
      <c r="K33" s="125">
        <v>1495</v>
      </c>
      <c r="L33" s="198">
        <f t="shared" si="12"/>
        <v>-55</v>
      </c>
      <c r="M33" s="9">
        <f t="shared" si="16"/>
        <v>-3.5483870967741936E-2</v>
      </c>
      <c r="N33" s="16">
        <f t="shared" si="17"/>
        <v>109</v>
      </c>
      <c r="O33" s="9">
        <f t="shared" si="18"/>
        <v>7.864357864357864E-2</v>
      </c>
    </row>
    <row r="34" spans="1:15" x14ac:dyDescent="0.25">
      <c r="A34" s="124" t="s">
        <v>86</v>
      </c>
      <c r="B34" s="125">
        <v>736</v>
      </c>
      <c r="C34" s="125">
        <v>604</v>
      </c>
      <c r="D34" s="125">
        <v>616</v>
      </c>
      <c r="E34" s="125">
        <v>637</v>
      </c>
      <c r="F34" s="125">
        <v>677</v>
      </c>
      <c r="G34" s="125">
        <v>695</v>
      </c>
      <c r="H34" s="125">
        <v>750</v>
      </c>
      <c r="I34" s="125">
        <v>767</v>
      </c>
      <c r="J34" s="125">
        <v>783</v>
      </c>
      <c r="K34" s="125">
        <v>744</v>
      </c>
      <c r="L34" s="198">
        <f t="shared" si="12"/>
        <v>-39</v>
      </c>
      <c r="M34" s="9">
        <f t="shared" si="16"/>
        <v>-4.9808429118773943E-2</v>
      </c>
      <c r="N34" s="16">
        <f t="shared" si="17"/>
        <v>8</v>
      </c>
      <c r="O34" s="9">
        <f t="shared" si="18"/>
        <v>1.0869565217391304E-2</v>
      </c>
    </row>
    <row r="35" spans="1:15" x14ac:dyDescent="0.25">
      <c r="A35" s="124" t="s">
        <v>13</v>
      </c>
      <c r="B35" s="125">
        <v>1202</v>
      </c>
      <c r="C35" s="125">
        <v>1478</v>
      </c>
      <c r="D35" s="125">
        <v>1708</v>
      </c>
      <c r="E35" s="125">
        <v>2156</v>
      </c>
      <c r="F35" s="125">
        <v>2977</v>
      </c>
      <c r="G35" s="125">
        <v>4205</v>
      </c>
      <c r="H35" s="125">
        <v>5284</v>
      </c>
      <c r="I35" s="125">
        <v>6313</v>
      </c>
      <c r="J35" s="125">
        <v>7214</v>
      </c>
      <c r="K35" s="125">
        <v>7648</v>
      </c>
      <c r="L35" s="198">
        <f t="shared" si="12"/>
        <v>434</v>
      </c>
      <c r="M35" s="9">
        <f t="shared" ref="M35:M43" si="19">L35/J35</f>
        <v>6.0160798447463269E-2</v>
      </c>
      <c r="N35" s="16">
        <f t="shared" ref="N35:N43" si="20">K35-B35</f>
        <v>6446</v>
      </c>
      <c r="O35" s="9">
        <f t="shared" ref="O35:O43" si="21">N35/B35</f>
        <v>5.3627287853577368</v>
      </c>
    </row>
    <row r="36" spans="1:15" x14ac:dyDescent="0.25">
      <c r="A36" s="124" t="s">
        <v>94</v>
      </c>
      <c r="B36" s="125">
        <v>4496</v>
      </c>
      <c r="C36" s="125">
        <v>5420</v>
      </c>
      <c r="D36" s="125">
        <v>6520</v>
      </c>
      <c r="E36" s="125">
        <v>7309</v>
      </c>
      <c r="F36" s="125">
        <v>8016</v>
      </c>
      <c r="G36" s="125">
        <v>9735</v>
      </c>
      <c r="H36" s="125">
        <v>11822</v>
      </c>
      <c r="I36" s="125">
        <v>13011</v>
      </c>
      <c r="J36" s="125">
        <v>14952</v>
      </c>
      <c r="K36" s="125">
        <v>17387</v>
      </c>
      <c r="L36" s="198">
        <f t="shared" si="12"/>
        <v>2435</v>
      </c>
      <c r="M36" s="9">
        <f t="shared" si="19"/>
        <v>0.16285446762974853</v>
      </c>
      <c r="N36" s="16">
        <f t="shared" si="20"/>
        <v>12891</v>
      </c>
      <c r="O36" s="9">
        <f t="shared" si="21"/>
        <v>2.8672153024911031</v>
      </c>
    </row>
    <row r="37" spans="1:15" x14ac:dyDescent="0.25">
      <c r="A37" s="124" t="s">
        <v>26</v>
      </c>
      <c r="B37" s="125">
        <v>925</v>
      </c>
      <c r="C37" s="125">
        <v>1055</v>
      </c>
      <c r="D37" s="125">
        <v>1177</v>
      </c>
      <c r="E37" s="125">
        <v>2056</v>
      </c>
      <c r="F37" s="125">
        <v>2474</v>
      </c>
      <c r="G37" s="125">
        <v>2629</v>
      </c>
      <c r="H37" s="125">
        <v>2704</v>
      </c>
      <c r="I37" s="125">
        <v>2766</v>
      </c>
      <c r="J37" s="125">
        <v>3229</v>
      </c>
      <c r="K37" s="125">
        <v>3153</v>
      </c>
      <c r="L37" s="198">
        <f t="shared" si="12"/>
        <v>-76</v>
      </c>
      <c r="M37" s="9">
        <f t="shared" si="19"/>
        <v>-2.3536698668318364E-2</v>
      </c>
      <c r="N37" s="16">
        <f t="shared" si="20"/>
        <v>2228</v>
      </c>
      <c r="O37" s="9">
        <f t="shared" si="21"/>
        <v>2.4086486486486485</v>
      </c>
    </row>
    <row r="38" spans="1:15" x14ac:dyDescent="0.25">
      <c r="A38" s="124" t="s">
        <v>27</v>
      </c>
      <c r="B38" s="125">
        <v>1080</v>
      </c>
      <c r="C38" s="125">
        <v>1207</v>
      </c>
      <c r="D38" s="125">
        <v>1138</v>
      </c>
      <c r="E38" s="125">
        <v>1171</v>
      </c>
      <c r="F38" s="125">
        <v>1171</v>
      </c>
      <c r="G38" s="125">
        <v>1195</v>
      </c>
      <c r="H38" s="125">
        <v>1283</v>
      </c>
      <c r="I38" s="125">
        <v>1340</v>
      </c>
      <c r="J38" s="125">
        <v>1070</v>
      </c>
      <c r="K38" s="125">
        <v>1087</v>
      </c>
      <c r="L38" s="198">
        <f t="shared" si="12"/>
        <v>17</v>
      </c>
      <c r="M38" s="9">
        <f t="shared" si="19"/>
        <v>1.5887850467289719E-2</v>
      </c>
      <c r="N38" s="16">
        <f t="shared" si="20"/>
        <v>7</v>
      </c>
      <c r="O38" s="9">
        <f t="shared" si="21"/>
        <v>6.4814814814814813E-3</v>
      </c>
    </row>
    <row r="39" spans="1:15" x14ac:dyDescent="0.25">
      <c r="A39" s="124" t="s">
        <v>100</v>
      </c>
      <c r="B39" s="125">
        <v>80</v>
      </c>
      <c r="C39" s="125">
        <v>80</v>
      </c>
      <c r="D39" s="125">
        <v>80</v>
      </c>
      <c r="E39" s="125">
        <v>80</v>
      </c>
      <c r="F39" s="125">
        <v>82</v>
      </c>
      <c r="G39" s="125">
        <v>83</v>
      </c>
      <c r="H39" s="125">
        <v>80</v>
      </c>
      <c r="I39" s="125">
        <v>75</v>
      </c>
      <c r="J39" s="125">
        <v>75</v>
      </c>
      <c r="K39" s="125">
        <v>82</v>
      </c>
      <c r="L39" s="198">
        <f t="shared" si="12"/>
        <v>7</v>
      </c>
      <c r="M39" s="9">
        <f t="shared" si="19"/>
        <v>9.3333333333333338E-2</v>
      </c>
      <c r="N39" s="16">
        <f t="shared" si="20"/>
        <v>2</v>
      </c>
      <c r="O39" s="9">
        <f t="shared" si="21"/>
        <v>2.5000000000000001E-2</v>
      </c>
    </row>
    <row r="40" spans="1:15" x14ac:dyDescent="0.25">
      <c r="A40" s="124" t="s">
        <v>16</v>
      </c>
      <c r="B40" s="125">
        <v>3067</v>
      </c>
      <c r="C40" s="125">
        <v>3173</v>
      </c>
      <c r="D40" s="125">
        <v>3271</v>
      </c>
      <c r="E40" s="125">
        <v>3334</v>
      </c>
      <c r="F40" s="125">
        <v>3618</v>
      </c>
      <c r="G40" s="125">
        <v>3963</v>
      </c>
      <c r="H40" s="125">
        <v>4254</v>
      </c>
      <c r="I40" s="125">
        <v>4602</v>
      </c>
      <c r="J40" s="125">
        <v>4454</v>
      </c>
      <c r="K40" s="125">
        <v>4640</v>
      </c>
      <c r="L40" s="198">
        <f t="shared" si="12"/>
        <v>186</v>
      </c>
      <c r="M40" s="9">
        <f t="shared" si="19"/>
        <v>4.1760215536596319E-2</v>
      </c>
      <c r="N40" s="16">
        <f t="shared" si="20"/>
        <v>1573</v>
      </c>
      <c r="O40" s="9">
        <f t="shared" si="21"/>
        <v>0.51287903488751219</v>
      </c>
    </row>
    <row r="41" spans="1:15" x14ac:dyDescent="0.25">
      <c r="A41" s="124" t="s">
        <v>89</v>
      </c>
      <c r="B41" s="125">
        <v>164</v>
      </c>
      <c r="C41" s="125">
        <v>121</v>
      </c>
      <c r="D41" s="125">
        <v>123</v>
      </c>
      <c r="E41" s="125">
        <v>115</v>
      </c>
      <c r="F41" s="125">
        <v>107</v>
      </c>
      <c r="G41" s="125">
        <v>92</v>
      </c>
      <c r="H41" s="125">
        <v>110</v>
      </c>
      <c r="I41" s="125">
        <v>124</v>
      </c>
      <c r="J41" s="125">
        <v>158</v>
      </c>
      <c r="K41" s="125">
        <v>187</v>
      </c>
      <c r="L41" s="198">
        <f t="shared" si="12"/>
        <v>29</v>
      </c>
      <c r="M41" s="9">
        <f t="shared" si="19"/>
        <v>0.18354430379746836</v>
      </c>
      <c r="N41" s="16">
        <f t="shared" si="20"/>
        <v>23</v>
      </c>
      <c r="O41" s="9">
        <f t="shared" si="21"/>
        <v>0.1402439024390244</v>
      </c>
    </row>
    <row r="42" spans="1:15" x14ac:dyDescent="0.25">
      <c r="A42" s="124" t="s">
        <v>15</v>
      </c>
      <c r="B42" s="125">
        <v>2844</v>
      </c>
      <c r="C42" s="125">
        <v>2873</v>
      </c>
      <c r="D42" s="125">
        <v>2998</v>
      </c>
      <c r="E42" s="125">
        <v>2731</v>
      </c>
      <c r="F42" s="125">
        <v>2947</v>
      </c>
      <c r="G42" s="125">
        <v>2979</v>
      </c>
      <c r="H42" s="125">
        <v>3028</v>
      </c>
      <c r="I42" s="125">
        <v>3340</v>
      </c>
      <c r="J42" s="125">
        <v>3472</v>
      </c>
      <c r="K42" s="125">
        <v>3379</v>
      </c>
      <c r="L42" s="198">
        <f t="shared" si="12"/>
        <v>-93</v>
      </c>
      <c r="M42" s="121">
        <f t="shared" si="19"/>
        <v>-2.6785714285714284E-2</v>
      </c>
      <c r="N42" s="120">
        <f t="shared" si="20"/>
        <v>535</v>
      </c>
      <c r="O42" s="121">
        <f t="shared" si="21"/>
        <v>0.18811533052039381</v>
      </c>
    </row>
    <row r="43" spans="1:15" x14ac:dyDescent="0.25">
      <c r="A43" s="124" t="s">
        <v>35</v>
      </c>
      <c r="B43" s="17">
        <v>375</v>
      </c>
      <c r="C43" s="17">
        <v>391</v>
      </c>
      <c r="D43" s="17">
        <v>346</v>
      </c>
      <c r="E43" s="17">
        <v>356</v>
      </c>
      <c r="F43" s="17">
        <v>325</v>
      </c>
      <c r="G43" s="17">
        <v>326</v>
      </c>
      <c r="H43" s="17">
        <v>336</v>
      </c>
      <c r="I43" s="17">
        <v>336</v>
      </c>
      <c r="J43" s="17">
        <v>293</v>
      </c>
      <c r="K43" s="17">
        <v>295</v>
      </c>
      <c r="L43" s="198">
        <f t="shared" si="12"/>
        <v>2</v>
      </c>
      <c r="M43" s="9">
        <f t="shared" si="19"/>
        <v>6.8259385665529011E-3</v>
      </c>
      <c r="N43" s="16">
        <f t="shared" si="20"/>
        <v>-80</v>
      </c>
      <c r="O43" s="9">
        <f t="shared" si="21"/>
        <v>-0.21333333333333335</v>
      </c>
    </row>
    <row r="44" spans="1:15" x14ac:dyDescent="0.25">
      <c r="A44" s="17" t="s">
        <v>38</v>
      </c>
      <c r="B44" s="17">
        <f>SUM(B17:B43)</f>
        <v>149697</v>
      </c>
      <c r="C44" s="17">
        <f t="shared" ref="C44:K44" si="22">SUM(C17:C43)</f>
        <v>156902</v>
      </c>
      <c r="D44" s="17">
        <f t="shared" si="22"/>
        <v>162536</v>
      </c>
      <c r="E44" s="17">
        <f t="shared" si="22"/>
        <v>171588</v>
      </c>
      <c r="F44" s="17">
        <f t="shared" si="22"/>
        <v>183478</v>
      </c>
      <c r="G44" s="17">
        <f t="shared" si="22"/>
        <v>197131</v>
      </c>
      <c r="H44" s="17">
        <f t="shared" si="22"/>
        <v>209763</v>
      </c>
      <c r="I44" s="17">
        <f t="shared" si="22"/>
        <v>223842</v>
      </c>
      <c r="J44" s="17">
        <f t="shared" si="22"/>
        <v>237745</v>
      </c>
      <c r="K44" s="17">
        <f t="shared" si="22"/>
        <v>247195</v>
      </c>
      <c r="L44" s="198">
        <f t="shared" si="12"/>
        <v>9450</v>
      </c>
      <c r="M44" s="9">
        <f>L44/J44</f>
        <v>3.9748469999369075E-2</v>
      </c>
      <c r="N44" s="16">
        <f>K44-B44</f>
        <v>97498</v>
      </c>
      <c r="O44" s="9">
        <f>N44/B44</f>
        <v>0.65130229730722722</v>
      </c>
    </row>
    <row r="45" spans="1:15" s="11" customFormat="1" x14ac:dyDescent="0.25">
      <c r="A45" s="29"/>
      <c r="B45" s="14">
        <f>B35+B36</f>
        <v>5698</v>
      </c>
      <c r="C45" s="14">
        <f t="shared" ref="C45:L45" si="23">C35+C36</f>
        <v>6898</v>
      </c>
      <c r="D45" s="14">
        <f t="shared" si="23"/>
        <v>8228</v>
      </c>
      <c r="E45" s="14">
        <f t="shared" si="23"/>
        <v>9465</v>
      </c>
      <c r="F45" s="14">
        <f t="shared" si="23"/>
        <v>10993</v>
      </c>
      <c r="G45" s="14">
        <f t="shared" si="23"/>
        <v>13940</v>
      </c>
      <c r="H45" s="14">
        <f t="shared" si="23"/>
        <v>17106</v>
      </c>
      <c r="I45" s="14">
        <f t="shared" si="23"/>
        <v>19324</v>
      </c>
      <c r="J45" s="14">
        <f t="shared" si="23"/>
        <v>22166</v>
      </c>
      <c r="K45" s="14">
        <f t="shared" si="23"/>
        <v>25035</v>
      </c>
      <c r="L45" s="14">
        <f t="shared" si="23"/>
        <v>2869</v>
      </c>
    </row>
    <row r="48" spans="1:15" x14ac:dyDescent="0.25">
      <c r="A48" t="s">
        <v>183</v>
      </c>
      <c r="B48">
        <f>B26+B30</f>
        <v>8216</v>
      </c>
      <c r="C48">
        <f t="shared" ref="C48:K48" si="24">C26+C30</f>
        <v>8370</v>
      </c>
      <c r="D48">
        <f t="shared" si="24"/>
        <v>8219</v>
      </c>
      <c r="E48">
        <f t="shared" si="24"/>
        <v>7816</v>
      </c>
      <c r="F48">
        <f t="shared" si="24"/>
        <v>7768</v>
      </c>
      <c r="G48">
        <f t="shared" si="24"/>
        <v>7169</v>
      </c>
      <c r="H48">
        <f t="shared" si="24"/>
        <v>7230</v>
      </c>
      <c r="I48">
        <f t="shared" si="24"/>
        <v>7363</v>
      </c>
      <c r="J48">
        <f t="shared" si="24"/>
        <v>7580</v>
      </c>
      <c r="K48">
        <f t="shared" si="24"/>
        <v>7891</v>
      </c>
    </row>
    <row r="49" spans="2:11" x14ac:dyDescent="0.25">
      <c r="B49" s="9">
        <f>B48/B44</f>
        <v>5.4884199416153967E-2</v>
      </c>
      <c r="C49" s="9">
        <f t="shared" ref="C49:K49" si="25">C48/C44</f>
        <v>5.3345400313571531E-2</v>
      </c>
      <c r="D49" s="9">
        <f t="shared" si="25"/>
        <v>5.0567258945710486E-2</v>
      </c>
      <c r="E49" s="9">
        <f t="shared" si="25"/>
        <v>4.5550970930368091E-2</v>
      </c>
      <c r="F49" s="9">
        <f t="shared" si="25"/>
        <v>4.2337500953792823E-2</v>
      </c>
      <c r="G49" s="9">
        <f t="shared" si="25"/>
        <v>3.636668002495802E-2</v>
      </c>
      <c r="H49" s="9">
        <f t="shared" si="25"/>
        <v>3.4467470430914887E-2</v>
      </c>
      <c r="I49" s="9">
        <f t="shared" si="25"/>
        <v>3.2893737547019776E-2</v>
      </c>
      <c r="J49" s="9">
        <f t="shared" si="25"/>
        <v>3.1882899745525668E-2</v>
      </c>
      <c r="K49" s="9">
        <f t="shared" si="25"/>
        <v>3.1922166710491716E-2</v>
      </c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EA16-3655-4EB1-B9EF-820ECD71A147}">
  <sheetPr>
    <tabColor rgb="FF00B050"/>
  </sheetPr>
  <dimension ref="A1:P68"/>
  <sheetViews>
    <sheetView workbookViewId="0">
      <selection activeCell="C69" sqref="C69"/>
    </sheetView>
  </sheetViews>
  <sheetFormatPr defaultRowHeight="15" x14ac:dyDescent="0.25"/>
  <cols>
    <col min="1" max="1" width="33.140625" customWidth="1"/>
    <col min="2" max="2" width="18.42578125" customWidth="1"/>
    <col min="3" max="3" width="12.42578125" customWidth="1"/>
    <col min="4" max="11" width="11.5703125" bestFit="1" customWidth="1"/>
    <col min="13" max="13" width="22.85546875" customWidth="1"/>
    <col min="14" max="14" width="12.5703125" customWidth="1"/>
  </cols>
  <sheetData>
    <row r="1" spans="1:16" x14ac:dyDescent="0.25">
      <c r="A1" s="1" t="s">
        <v>125</v>
      </c>
    </row>
    <row r="3" spans="1:16" x14ac:dyDescent="0.25"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" t="s">
        <v>111</v>
      </c>
      <c r="M3" s="1" t="s">
        <v>132</v>
      </c>
      <c r="N3" s="1" t="s">
        <v>148</v>
      </c>
      <c r="O3" s="1" t="s">
        <v>154</v>
      </c>
      <c r="P3" s="1"/>
    </row>
    <row r="4" spans="1:16" x14ac:dyDescent="0.25">
      <c r="A4" t="s">
        <v>48</v>
      </c>
      <c r="B4" s="10">
        <f>B38+B46+B49+B60</f>
        <v>498</v>
      </c>
      <c r="C4" s="10">
        <f t="shared" ref="C4:K4" si="0">C38+C46+C49+C60</f>
        <v>582</v>
      </c>
      <c r="D4" s="10">
        <f t="shared" si="0"/>
        <v>650</v>
      </c>
      <c r="E4" s="10">
        <f t="shared" si="0"/>
        <v>736</v>
      </c>
      <c r="F4" s="10">
        <f t="shared" si="0"/>
        <v>1083</v>
      </c>
      <c r="G4" s="10">
        <f t="shared" si="0"/>
        <v>1040</v>
      </c>
      <c r="H4" s="10">
        <f t="shared" si="0"/>
        <v>1095</v>
      </c>
      <c r="I4" s="10">
        <f t="shared" si="0"/>
        <v>1374</v>
      </c>
      <c r="J4" s="10">
        <f t="shared" si="0"/>
        <v>1472</v>
      </c>
      <c r="K4" s="10">
        <f t="shared" si="0"/>
        <v>1442</v>
      </c>
      <c r="L4" s="16">
        <f>K4-J4</f>
        <v>-30</v>
      </c>
      <c r="M4" s="9">
        <f>L4/J4</f>
        <v>-2.0380434782608696E-2</v>
      </c>
      <c r="N4" s="16">
        <f>K4-B4</f>
        <v>944</v>
      </c>
      <c r="O4" s="9">
        <f>N4/B4</f>
        <v>1.8955823293172691</v>
      </c>
    </row>
    <row r="5" spans="1:16" x14ac:dyDescent="0.25">
      <c r="A5" t="s">
        <v>49</v>
      </c>
      <c r="B5" s="10">
        <f>B39+B41+B45+B47+B48+B51+B52+B53+B54+B55+B59+B62++B63+B61+B64</f>
        <v>80887</v>
      </c>
      <c r="C5" s="10">
        <f t="shared" ref="C5:K5" si="1">C39+C41+C45+C47+C48+C51+C52+C53+C54+C55+C59+C62++C63+C61+C64</f>
        <v>82754</v>
      </c>
      <c r="D5" s="10">
        <f t="shared" si="1"/>
        <v>83937</v>
      </c>
      <c r="E5" s="10">
        <f t="shared" si="1"/>
        <v>86022</v>
      </c>
      <c r="F5" s="10">
        <f t="shared" si="1"/>
        <v>90419</v>
      </c>
      <c r="G5" s="10">
        <f t="shared" si="1"/>
        <v>94343</v>
      </c>
      <c r="H5" s="10">
        <f t="shared" si="1"/>
        <v>97043</v>
      </c>
      <c r="I5" s="10">
        <f t="shared" si="1"/>
        <v>101932</v>
      </c>
      <c r="J5" s="10">
        <f t="shared" si="1"/>
        <v>105976</v>
      </c>
      <c r="K5" s="10">
        <f t="shared" si="1"/>
        <v>109437</v>
      </c>
      <c r="L5" s="16">
        <f t="shared" ref="L5:L10" si="2">K5-J5</f>
        <v>3461</v>
      </c>
      <c r="M5" s="9">
        <f t="shared" ref="M5:M10" si="3">L5/J5</f>
        <v>3.265833773684608E-2</v>
      </c>
      <c r="N5" s="16">
        <f t="shared" ref="N5:N10" si="4">K5-B5</f>
        <v>28550</v>
      </c>
      <c r="O5" s="9">
        <f t="shared" ref="O5:O10" si="5">N5/B5</f>
        <v>0.35296153893703563</v>
      </c>
    </row>
    <row r="6" spans="1:16" x14ac:dyDescent="0.25">
      <c r="A6" s="1" t="s">
        <v>50</v>
      </c>
      <c r="B6" s="31">
        <f>B4+B5</f>
        <v>81385</v>
      </c>
      <c r="C6" s="31">
        <f t="shared" ref="C6:K6" si="6">C4+C5</f>
        <v>83336</v>
      </c>
      <c r="D6" s="31">
        <f t="shared" si="6"/>
        <v>84587</v>
      </c>
      <c r="E6" s="31">
        <f t="shared" si="6"/>
        <v>86758</v>
      </c>
      <c r="F6" s="31">
        <f t="shared" si="6"/>
        <v>91502</v>
      </c>
      <c r="G6" s="31">
        <f t="shared" si="6"/>
        <v>95383</v>
      </c>
      <c r="H6" s="31">
        <f t="shared" si="6"/>
        <v>98138</v>
      </c>
      <c r="I6" s="31">
        <f t="shared" si="6"/>
        <v>103306</v>
      </c>
      <c r="J6" s="31">
        <f t="shared" si="6"/>
        <v>107448</v>
      </c>
      <c r="K6" s="31">
        <f t="shared" si="6"/>
        <v>110879</v>
      </c>
      <c r="L6" s="16">
        <f t="shared" si="2"/>
        <v>3431</v>
      </c>
      <c r="M6" s="9">
        <f t="shared" si="3"/>
        <v>3.1931725113543294E-2</v>
      </c>
      <c r="N6" s="16">
        <f t="shared" si="4"/>
        <v>29494</v>
      </c>
      <c r="O6" s="9">
        <f t="shared" si="5"/>
        <v>0.36240093383301591</v>
      </c>
    </row>
    <row r="7" spans="1:16" x14ac:dyDescent="0.25">
      <c r="A7" t="s">
        <v>51</v>
      </c>
      <c r="B7" s="10">
        <f>B40+B50+B58</f>
        <v>20409</v>
      </c>
      <c r="C7" s="10">
        <f t="shared" ref="C7:K7" si="7">C40+C50+C58</f>
        <v>21498</v>
      </c>
      <c r="D7" s="10">
        <f t="shared" si="7"/>
        <v>22917</v>
      </c>
      <c r="E7" s="10">
        <f t="shared" si="7"/>
        <v>25932</v>
      </c>
      <c r="F7" s="10">
        <f t="shared" si="7"/>
        <v>28848</v>
      </c>
      <c r="G7" s="10">
        <f t="shared" si="7"/>
        <v>31684</v>
      </c>
      <c r="H7" s="10">
        <f t="shared" si="7"/>
        <v>34951</v>
      </c>
      <c r="I7" s="10">
        <f t="shared" si="7"/>
        <v>37333</v>
      </c>
      <c r="J7" s="10">
        <f t="shared" si="7"/>
        <v>40964</v>
      </c>
      <c r="K7" s="10">
        <f t="shared" si="7"/>
        <v>41995</v>
      </c>
      <c r="L7" s="16">
        <f t="shared" si="2"/>
        <v>1031</v>
      </c>
      <c r="M7" s="9">
        <f t="shared" si="3"/>
        <v>2.5168440581974417E-2</v>
      </c>
      <c r="N7" s="16">
        <f t="shared" si="4"/>
        <v>21586</v>
      </c>
      <c r="O7" s="9">
        <f t="shared" si="5"/>
        <v>1.0576706355039442</v>
      </c>
    </row>
    <row r="8" spans="1:16" x14ac:dyDescent="0.25">
      <c r="A8" t="s">
        <v>52</v>
      </c>
      <c r="B8" s="10">
        <f>B42+B43+B44+B56+B57</f>
        <v>47903</v>
      </c>
      <c r="C8" s="10">
        <f t="shared" ref="C8:K8" si="8">C42+C43+C44+C56+C57</f>
        <v>52068</v>
      </c>
      <c r="D8" s="10">
        <f t="shared" si="8"/>
        <v>55032</v>
      </c>
      <c r="E8" s="10">
        <f t="shared" si="8"/>
        <v>58898</v>
      </c>
      <c r="F8" s="10">
        <f t="shared" si="8"/>
        <v>63128</v>
      </c>
      <c r="G8" s="10">
        <f t="shared" si="8"/>
        <v>70064</v>
      </c>
      <c r="H8" s="10">
        <f t="shared" si="8"/>
        <v>76674</v>
      </c>
      <c r="I8" s="10">
        <f t="shared" si="8"/>
        <v>83203</v>
      </c>
      <c r="J8" s="10">
        <f t="shared" si="8"/>
        <v>89333</v>
      </c>
      <c r="K8" s="10">
        <f t="shared" si="8"/>
        <v>94321</v>
      </c>
      <c r="L8" s="16">
        <f t="shared" si="2"/>
        <v>4988</v>
      </c>
      <c r="M8" s="9">
        <f t="shared" si="3"/>
        <v>5.5836029238915071E-2</v>
      </c>
      <c r="N8" s="16">
        <f t="shared" si="4"/>
        <v>46418</v>
      </c>
      <c r="O8" s="9">
        <f t="shared" si="5"/>
        <v>0.968999853871365</v>
      </c>
    </row>
    <row r="9" spans="1:16" x14ac:dyDescent="0.25">
      <c r="A9" s="1" t="s">
        <v>53</v>
      </c>
      <c r="B9" s="31">
        <f>B7+B8</f>
        <v>68312</v>
      </c>
      <c r="C9" s="31">
        <f t="shared" ref="C9:K9" si="9">C7+C8</f>
        <v>73566</v>
      </c>
      <c r="D9" s="31">
        <f t="shared" si="9"/>
        <v>77949</v>
      </c>
      <c r="E9" s="31">
        <f t="shared" si="9"/>
        <v>84830</v>
      </c>
      <c r="F9" s="31">
        <f t="shared" si="9"/>
        <v>91976</v>
      </c>
      <c r="G9" s="31">
        <f t="shared" si="9"/>
        <v>101748</v>
      </c>
      <c r="H9" s="31">
        <f t="shared" si="9"/>
        <v>111625</v>
      </c>
      <c r="I9" s="31">
        <f t="shared" si="9"/>
        <v>120536</v>
      </c>
      <c r="J9" s="31">
        <f t="shared" si="9"/>
        <v>130297</v>
      </c>
      <c r="K9" s="31">
        <f t="shared" si="9"/>
        <v>136316</v>
      </c>
      <c r="L9" s="206">
        <f t="shared" si="2"/>
        <v>6019</v>
      </c>
      <c r="M9" s="213">
        <f t="shared" si="3"/>
        <v>4.6194463418190751E-2</v>
      </c>
      <c r="N9" s="206">
        <f t="shared" si="4"/>
        <v>68004</v>
      </c>
      <c r="O9" s="213">
        <f t="shared" si="5"/>
        <v>0.9954912753249795</v>
      </c>
    </row>
    <row r="10" spans="1:16" x14ac:dyDescent="0.25">
      <c r="A10" s="1" t="s">
        <v>54</v>
      </c>
      <c r="B10" s="31">
        <f>B6+B9</f>
        <v>149697</v>
      </c>
      <c r="C10" s="31">
        <f t="shared" ref="C10:K10" si="10">C6+C9</f>
        <v>156902</v>
      </c>
      <c r="D10" s="31">
        <f t="shared" si="10"/>
        <v>162536</v>
      </c>
      <c r="E10" s="31">
        <f t="shared" si="10"/>
        <v>171588</v>
      </c>
      <c r="F10" s="31">
        <f t="shared" si="10"/>
        <v>183478</v>
      </c>
      <c r="G10" s="31">
        <f t="shared" si="10"/>
        <v>197131</v>
      </c>
      <c r="H10" s="31">
        <f t="shared" si="10"/>
        <v>209763</v>
      </c>
      <c r="I10" s="31">
        <f t="shared" si="10"/>
        <v>223842</v>
      </c>
      <c r="J10" s="31">
        <f t="shared" si="10"/>
        <v>237745</v>
      </c>
      <c r="K10" s="31">
        <f t="shared" si="10"/>
        <v>247195</v>
      </c>
      <c r="L10" s="206">
        <f t="shared" si="2"/>
        <v>9450</v>
      </c>
      <c r="M10" s="213">
        <f t="shared" si="3"/>
        <v>3.9748469999369075E-2</v>
      </c>
      <c r="N10" s="206">
        <f t="shared" si="4"/>
        <v>97498</v>
      </c>
      <c r="O10" s="213">
        <f t="shared" si="5"/>
        <v>0.65130229730722722</v>
      </c>
    </row>
    <row r="12" spans="1:16" x14ac:dyDescent="0.25">
      <c r="B12" s="1">
        <v>2011</v>
      </c>
      <c r="C12" s="1">
        <v>2012</v>
      </c>
      <c r="D12" s="1">
        <v>2013</v>
      </c>
      <c r="E12" s="1">
        <v>2014</v>
      </c>
      <c r="F12" s="1">
        <v>2015</v>
      </c>
      <c r="G12" s="1">
        <v>2016</v>
      </c>
      <c r="H12" s="1">
        <v>2017</v>
      </c>
      <c r="I12" s="1">
        <v>2018</v>
      </c>
      <c r="J12" s="1">
        <v>2019</v>
      </c>
      <c r="K12" s="1">
        <v>2020</v>
      </c>
    </row>
    <row r="13" spans="1:16" x14ac:dyDescent="0.25">
      <c r="A13" t="s">
        <v>48</v>
      </c>
      <c r="B13" s="9">
        <f>B4/B$10</f>
        <v>3.3267199743481834E-3</v>
      </c>
      <c r="C13" s="9">
        <f>C4/C$10</f>
        <v>3.7093217422340058E-3</v>
      </c>
      <c r="D13" s="9">
        <f t="shared" ref="D13:J13" si="11">D4/D$10</f>
        <v>3.999114042427524E-3</v>
      </c>
      <c r="E13" s="9">
        <f t="shared" si="11"/>
        <v>4.2893442431871697E-3</v>
      </c>
      <c r="F13" s="9">
        <f t="shared" si="11"/>
        <v>5.902615027414731E-3</v>
      </c>
      <c r="G13" s="9">
        <f t="shared" si="11"/>
        <v>5.2756796242092825E-3</v>
      </c>
      <c r="H13" s="9">
        <f t="shared" si="11"/>
        <v>5.2201770569642886E-3</v>
      </c>
      <c r="I13" s="9">
        <f t="shared" si="11"/>
        <v>6.1382582357198383E-3</v>
      </c>
      <c r="J13" s="9">
        <f t="shared" si="11"/>
        <v>6.1915077078382296E-3</v>
      </c>
      <c r="K13" s="9">
        <f>K4/K$10</f>
        <v>5.8334513238536374E-3</v>
      </c>
    </row>
    <row r="14" spans="1:16" x14ac:dyDescent="0.25">
      <c r="A14" t="s">
        <v>49</v>
      </c>
      <c r="B14" s="9">
        <f t="shared" ref="B14:K19" si="12">B5/B$10</f>
        <v>0.54033814972911953</v>
      </c>
      <c r="C14" s="9">
        <f t="shared" si="12"/>
        <v>0.52742476195332122</v>
      </c>
      <c r="D14" s="9">
        <f t="shared" si="12"/>
        <v>0.51642097750652161</v>
      </c>
      <c r="E14" s="9">
        <f t="shared" si="12"/>
        <v>0.50132876424924822</v>
      </c>
      <c r="F14" s="9">
        <f t="shared" si="12"/>
        <v>0.49280567697489619</v>
      </c>
      <c r="G14" s="9">
        <f t="shared" si="12"/>
        <v>0.47858023344882339</v>
      </c>
      <c r="H14" s="9">
        <f t="shared" si="12"/>
        <v>0.46263163665660767</v>
      </c>
      <c r="I14" s="9">
        <f t="shared" si="12"/>
        <v>0.45537477327757975</v>
      </c>
      <c r="J14" s="9">
        <f t="shared" si="12"/>
        <v>0.44575490546594038</v>
      </c>
      <c r="K14" s="9">
        <f t="shared" si="12"/>
        <v>0.4427152652764012</v>
      </c>
    </row>
    <row r="15" spans="1:16" x14ac:dyDescent="0.25">
      <c r="A15" s="1" t="s">
        <v>50</v>
      </c>
      <c r="B15" s="213">
        <f t="shared" si="12"/>
        <v>0.54366486970346772</v>
      </c>
      <c r="C15" s="213">
        <f t="shared" si="12"/>
        <v>0.53113408369555515</v>
      </c>
      <c r="D15" s="213">
        <f t="shared" si="12"/>
        <v>0.52042009154894919</v>
      </c>
      <c r="E15" s="213">
        <f t="shared" si="12"/>
        <v>0.50561810849243538</v>
      </c>
      <c r="F15" s="213">
        <f t="shared" si="12"/>
        <v>0.49870829200231093</v>
      </c>
      <c r="G15" s="213">
        <f t="shared" si="12"/>
        <v>0.48385591307303266</v>
      </c>
      <c r="H15" s="213">
        <f t="shared" si="12"/>
        <v>0.46785181371357198</v>
      </c>
      <c r="I15" s="213">
        <f t="shared" si="12"/>
        <v>0.46151303151329953</v>
      </c>
      <c r="J15" s="213">
        <f t="shared" si="12"/>
        <v>0.45194641317377865</v>
      </c>
      <c r="K15" s="213">
        <f t="shared" si="12"/>
        <v>0.44854871660025486</v>
      </c>
    </row>
    <row r="16" spans="1:16" x14ac:dyDescent="0.25">
      <c r="A16" t="s">
        <v>51</v>
      </c>
      <c r="B16" s="9">
        <f t="shared" si="12"/>
        <v>0.13633539750295598</v>
      </c>
      <c r="C16" s="9">
        <f t="shared" si="12"/>
        <v>0.13701546188066435</v>
      </c>
      <c r="D16" s="9">
        <f t="shared" si="12"/>
        <v>0.1409964561697101</v>
      </c>
      <c r="E16" s="9">
        <f t="shared" si="12"/>
        <v>0.15112944961186098</v>
      </c>
      <c r="F16" s="9">
        <f t="shared" si="12"/>
        <v>0.15722865956681456</v>
      </c>
      <c r="G16" s="9">
        <f t="shared" si="12"/>
        <v>0.16072560885908355</v>
      </c>
      <c r="H16" s="9">
        <f t="shared" si="12"/>
        <v>0.16662137745932315</v>
      </c>
      <c r="I16" s="9">
        <f t="shared" si="12"/>
        <v>0.16678282002483896</v>
      </c>
      <c r="J16" s="9">
        <f t="shared" si="12"/>
        <v>0.17230225661948725</v>
      </c>
      <c r="K16" s="9">
        <f t="shared" si="12"/>
        <v>0.16988612229211755</v>
      </c>
    </row>
    <row r="17" spans="1:13" x14ac:dyDescent="0.25">
      <c r="A17" t="s">
        <v>52</v>
      </c>
      <c r="B17" s="9">
        <f>B8/B$10</f>
        <v>0.31999973279357635</v>
      </c>
      <c r="C17" s="9">
        <f t="shared" si="12"/>
        <v>0.33185045442378047</v>
      </c>
      <c r="D17" s="9">
        <f t="shared" si="12"/>
        <v>0.33858345228134074</v>
      </c>
      <c r="E17" s="9">
        <f t="shared" si="12"/>
        <v>0.34325244189570364</v>
      </c>
      <c r="F17" s="9">
        <f t="shared" si="12"/>
        <v>0.34406304843087454</v>
      </c>
      <c r="G17" s="9">
        <f t="shared" si="12"/>
        <v>0.35541847806788379</v>
      </c>
      <c r="H17" s="9">
        <f t="shared" si="12"/>
        <v>0.36552680882710487</v>
      </c>
      <c r="I17" s="9">
        <f t="shared" si="12"/>
        <v>0.37170414846186151</v>
      </c>
      <c r="J17" s="9">
        <f t="shared" si="12"/>
        <v>0.37575133020673412</v>
      </c>
      <c r="K17" s="9">
        <f t="shared" si="12"/>
        <v>0.38156516110762756</v>
      </c>
    </row>
    <row r="18" spans="1:13" x14ac:dyDescent="0.25">
      <c r="A18" s="1" t="s">
        <v>53</v>
      </c>
      <c r="B18" s="213">
        <f t="shared" si="12"/>
        <v>0.45633513029653233</v>
      </c>
      <c r="C18" s="213">
        <f t="shared" si="12"/>
        <v>0.4688659163044448</v>
      </c>
      <c r="D18" s="213">
        <f t="shared" si="12"/>
        <v>0.47957990845105086</v>
      </c>
      <c r="E18" s="213">
        <f t="shared" si="12"/>
        <v>0.49438189150756462</v>
      </c>
      <c r="F18" s="213">
        <f t="shared" si="12"/>
        <v>0.50129170799768907</v>
      </c>
      <c r="G18" s="213">
        <f t="shared" si="12"/>
        <v>0.51614408692696734</v>
      </c>
      <c r="H18" s="213">
        <f t="shared" si="12"/>
        <v>0.53214818628642802</v>
      </c>
      <c r="I18" s="213">
        <f t="shared" si="12"/>
        <v>0.53848696848670041</v>
      </c>
      <c r="J18" s="213">
        <f t="shared" si="12"/>
        <v>0.54805358682622141</v>
      </c>
      <c r="K18" s="213">
        <f t="shared" si="12"/>
        <v>0.55145128339974514</v>
      </c>
      <c r="M18" s="213"/>
    </row>
    <row r="19" spans="1:13" x14ac:dyDescent="0.25">
      <c r="A19" s="1" t="s">
        <v>54</v>
      </c>
      <c r="B19" s="212">
        <f t="shared" si="12"/>
        <v>1</v>
      </c>
      <c r="C19" s="212">
        <f t="shared" si="12"/>
        <v>1</v>
      </c>
      <c r="D19" s="212">
        <f t="shared" si="12"/>
        <v>1</v>
      </c>
      <c r="E19" s="212">
        <f t="shared" si="12"/>
        <v>1</v>
      </c>
      <c r="F19" s="212">
        <f t="shared" si="12"/>
        <v>1</v>
      </c>
      <c r="G19" s="212">
        <f t="shared" si="12"/>
        <v>1</v>
      </c>
      <c r="H19" s="212">
        <f t="shared" si="12"/>
        <v>1</v>
      </c>
      <c r="I19" s="212">
        <f t="shared" si="12"/>
        <v>1</v>
      </c>
      <c r="J19" s="212">
        <f t="shared" si="12"/>
        <v>1</v>
      </c>
      <c r="K19" s="212">
        <f t="shared" si="12"/>
        <v>1</v>
      </c>
    </row>
    <row r="21" spans="1:13" ht="15.75" customHeight="1" x14ac:dyDescent="0.25"/>
    <row r="37" spans="1:11" x14ac:dyDescent="0.25">
      <c r="B37" s="1">
        <v>2011</v>
      </c>
      <c r="C37" s="1">
        <v>2012</v>
      </c>
      <c r="D37" s="1">
        <v>2013</v>
      </c>
      <c r="E37" s="1">
        <v>2014</v>
      </c>
      <c r="F37" s="1">
        <v>2015</v>
      </c>
      <c r="G37" s="1">
        <v>2016</v>
      </c>
      <c r="H37" s="1">
        <v>2017</v>
      </c>
      <c r="I37" s="1">
        <v>2018</v>
      </c>
      <c r="J37" s="1">
        <v>2019</v>
      </c>
      <c r="K37" s="1">
        <v>2020</v>
      </c>
    </row>
    <row r="38" spans="1:11" x14ac:dyDescent="0.25">
      <c r="A38" t="s">
        <v>99</v>
      </c>
      <c r="B38">
        <v>133</v>
      </c>
      <c r="C38">
        <v>230</v>
      </c>
      <c r="D38">
        <v>286</v>
      </c>
      <c r="E38">
        <v>341</v>
      </c>
      <c r="F38">
        <v>332</v>
      </c>
      <c r="G38">
        <v>301</v>
      </c>
      <c r="H38">
        <v>265</v>
      </c>
      <c r="I38">
        <v>266</v>
      </c>
      <c r="J38">
        <v>286</v>
      </c>
      <c r="K38">
        <v>287</v>
      </c>
    </row>
    <row r="39" spans="1:11" x14ac:dyDescent="0.25">
      <c r="A39" t="s">
        <v>20</v>
      </c>
      <c r="B39">
        <v>1890</v>
      </c>
      <c r="C39">
        <v>1879</v>
      </c>
      <c r="D39">
        <v>1877</v>
      </c>
      <c r="E39">
        <v>1941</v>
      </c>
      <c r="F39">
        <v>1999</v>
      </c>
      <c r="G39">
        <v>1978</v>
      </c>
      <c r="H39">
        <v>2112</v>
      </c>
      <c r="I39">
        <v>2280</v>
      </c>
      <c r="J39">
        <v>2150</v>
      </c>
      <c r="K39">
        <v>2139</v>
      </c>
    </row>
    <row r="40" spans="1:11" x14ac:dyDescent="0.25">
      <c r="A40" t="s">
        <v>31</v>
      </c>
      <c r="B40">
        <v>1829</v>
      </c>
      <c r="C40">
        <v>2266</v>
      </c>
      <c r="D40">
        <v>3086</v>
      </c>
      <c r="E40">
        <v>3955</v>
      </c>
      <c r="F40">
        <v>4884</v>
      </c>
      <c r="G40">
        <v>5855</v>
      </c>
      <c r="H40">
        <v>6888</v>
      </c>
      <c r="I40">
        <v>9333</v>
      </c>
      <c r="J40">
        <v>11163</v>
      </c>
      <c r="K40">
        <v>11935</v>
      </c>
    </row>
    <row r="41" spans="1:11" x14ac:dyDescent="0.25">
      <c r="A41" t="s">
        <v>17</v>
      </c>
      <c r="B41">
        <v>19161</v>
      </c>
      <c r="C41">
        <v>19468</v>
      </c>
      <c r="D41">
        <v>19792</v>
      </c>
      <c r="E41">
        <v>20063</v>
      </c>
      <c r="F41">
        <v>21707</v>
      </c>
      <c r="G41">
        <v>23044</v>
      </c>
      <c r="H41">
        <v>23941</v>
      </c>
      <c r="I41">
        <v>25794</v>
      </c>
      <c r="J41">
        <v>27554</v>
      </c>
      <c r="K41">
        <v>28859</v>
      </c>
    </row>
    <row r="42" spans="1:11" x14ac:dyDescent="0.25">
      <c r="A42" t="s">
        <v>93</v>
      </c>
      <c r="B42">
        <v>15104</v>
      </c>
      <c r="C42">
        <v>14951</v>
      </c>
      <c r="D42">
        <v>15440</v>
      </c>
      <c r="E42">
        <v>16322</v>
      </c>
      <c r="F42">
        <v>16180</v>
      </c>
      <c r="G42">
        <v>17585</v>
      </c>
      <c r="H42">
        <v>17302</v>
      </c>
      <c r="I42">
        <v>17733</v>
      </c>
      <c r="J42">
        <v>18858</v>
      </c>
      <c r="K42">
        <v>19222</v>
      </c>
    </row>
    <row r="43" spans="1:11" x14ac:dyDescent="0.25">
      <c r="A43" t="s">
        <v>91</v>
      </c>
      <c r="B43">
        <v>7351</v>
      </c>
      <c r="C43">
        <v>8555</v>
      </c>
      <c r="D43">
        <v>8828</v>
      </c>
      <c r="E43">
        <v>8819</v>
      </c>
      <c r="F43">
        <v>9979</v>
      </c>
      <c r="G43">
        <v>11009</v>
      </c>
      <c r="H43">
        <v>12165</v>
      </c>
      <c r="I43">
        <v>13205</v>
      </c>
      <c r="J43">
        <v>12975</v>
      </c>
      <c r="K43">
        <v>13511</v>
      </c>
    </row>
    <row r="44" spans="1:11" x14ac:dyDescent="0.25">
      <c r="A44" t="s">
        <v>90</v>
      </c>
      <c r="B44">
        <v>19750</v>
      </c>
      <c r="C44">
        <v>21664</v>
      </c>
      <c r="D44">
        <v>22536</v>
      </c>
      <c r="E44">
        <v>24292</v>
      </c>
      <c r="F44">
        <v>25976</v>
      </c>
      <c r="G44">
        <v>27530</v>
      </c>
      <c r="H44">
        <v>30101</v>
      </c>
      <c r="I44">
        <v>32941</v>
      </c>
      <c r="J44">
        <v>35334</v>
      </c>
      <c r="K44">
        <v>36553</v>
      </c>
    </row>
    <row r="45" spans="1:11" x14ac:dyDescent="0.25">
      <c r="A45" t="s">
        <v>88</v>
      </c>
      <c r="B45">
        <v>14416</v>
      </c>
      <c r="C45">
        <v>14935</v>
      </c>
      <c r="D45">
        <v>15802</v>
      </c>
      <c r="E45">
        <v>16800</v>
      </c>
      <c r="F45">
        <v>18846</v>
      </c>
      <c r="G45">
        <v>19111</v>
      </c>
      <c r="H45">
        <v>18774</v>
      </c>
      <c r="I45">
        <v>18660</v>
      </c>
      <c r="J45">
        <v>18998</v>
      </c>
      <c r="K45">
        <v>19714</v>
      </c>
    </row>
    <row r="46" spans="1:11" x14ac:dyDescent="0.25">
      <c r="A46" t="s">
        <v>95</v>
      </c>
      <c r="B46">
        <v>50</v>
      </c>
      <c r="C46">
        <v>35</v>
      </c>
      <c r="D46">
        <v>38</v>
      </c>
      <c r="E46">
        <v>45</v>
      </c>
      <c r="F46">
        <v>117</v>
      </c>
      <c r="G46">
        <v>137</v>
      </c>
      <c r="H46">
        <v>181</v>
      </c>
      <c r="I46">
        <v>431</v>
      </c>
      <c r="J46">
        <v>451</v>
      </c>
      <c r="K46">
        <v>410</v>
      </c>
    </row>
    <row r="47" spans="1:11" x14ac:dyDescent="0.25">
      <c r="A47" t="s">
        <v>97</v>
      </c>
      <c r="B47">
        <v>2605</v>
      </c>
      <c r="C47">
        <v>2615</v>
      </c>
      <c r="D47">
        <v>2490</v>
      </c>
      <c r="E47">
        <v>2292</v>
      </c>
      <c r="F47">
        <v>2156</v>
      </c>
      <c r="G47">
        <v>1745</v>
      </c>
      <c r="H47">
        <v>1722</v>
      </c>
      <c r="I47">
        <v>1704</v>
      </c>
      <c r="J47">
        <v>1741</v>
      </c>
      <c r="K47">
        <v>1879</v>
      </c>
    </row>
    <row r="48" spans="1:11" x14ac:dyDescent="0.25">
      <c r="A48" t="s">
        <v>92</v>
      </c>
      <c r="B48">
        <v>2000</v>
      </c>
      <c r="C48">
        <v>2238</v>
      </c>
      <c r="D48">
        <v>2344</v>
      </c>
      <c r="E48">
        <v>2064</v>
      </c>
      <c r="F48">
        <v>1991</v>
      </c>
      <c r="G48">
        <v>2014</v>
      </c>
      <c r="H48">
        <v>1954</v>
      </c>
      <c r="I48">
        <v>1894</v>
      </c>
      <c r="J48">
        <v>1828</v>
      </c>
      <c r="K48">
        <v>1852</v>
      </c>
    </row>
    <row r="49" spans="1:11" x14ac:dyDescent="0.25">
      <c r="A49" t="s">
        <v>96</v>
      </c>
      <c r="B49">
        <v>235</v>
      </c>
      <c r="C49">
        <v>237</v>
      </c>
      <c r="D49">
        <v>246</v>
      </c>
      <c r="E49">
        <v>270</v>
      </c>
      <c r="F49">
        <v>552</v>
      </c>
      <c r="G49">
        <v>519</v>
      </c>
      <c r="H49">
        <v>569</v>
      </c>
      <c r="I49">
        <v>602</v>
      </c>
      <c r="J49">
        <v>660</v>
      </c>
      <c r="K49">
        <v>663</v>
      </c>
    </row>
    <row r="50" spans="1:11" x14ac:dyDescent="0.25">
      <c r="A50" t="s">
        <v>29</v>
      </c>
      <c r="B50">
        <v>17655</v>
      </c>
      <c r="C50">
        <v>18177</v>
      </c>
      <c r="D50">
        <v>18654</v>
      </c>
      <c r="E50">
        <v>19921</v>
      </c>
      <c r="F50">
        <v>21490</v>
      </c>
      <c r="G50">
        <v>23200</v>
      </c>
      <c r="H50">
        <v>25359</v>
      </c>
      <c r="I50">
        <v>25234</v>
      </c>
      <c r="J50">
        <v>26572</v>
      </c>
      <c r="K50">
        <v>26907</v>
      </c>
    </row>
    <row r="51" spans="1:11" x14ac:dyDescent="0.25">
      <c r="A51" t="s">
        <v>24</v>
      </c>
      <c r="B51">
        <v>5611</v>
      </c>
      <c r="C51">
        <v>5755</v>
      </c>
      <c r="D51">
        <v>5729</v>
      </c>
      <c r="E51">
        <v>5524</v>
      </c>
      <c r="F51">
        <v>5612</v>
      </c>
      <c r="G51">
        <v>5424</v>
      </c>
      <c r="H51">
        <v>5508</v>
      </c>
      <c r="I51">
        <v>5659</v>
      </c>
      <c r="J51">
        <v>5839</v>
      </c>
      <c r="K51">
        <v>6012</v>
      </c>
    </row>
    <row r="52" spans="1:11" x14ac:dyDescent="0.25">
      <c r="A52" t="s">
        <v>19</v>
      </c>
      <c r="B52">
        <v>3809</v>
      </c>
      <c r="C52">
        <v>3990</v>
      </c>
      <c r="D52">
        <v>4071</v>
      </c>
      <c r="E52">
        <v>4158</v>
      </c>
      <c r="F52">
        <v>4505</v>
      </c>
      <c r="G52">
        <v>4563</v>
      </c>
      <c r="H52">
        <v>4375</v>
      </c>
      <c r="I52">
        <v>4446</v>
      </c>
      <c r="J52">
        <v>4758</v>
      </c>
      <c r="K52">
        <v>4486</v>
      </c>
    </row>
    <row r="53" spans="1:11" x14ac:dyDescent="0.25">
      <c r="A53" t="s">
        <v>87</v>
      </c>
      <c r="B53">
        <v>21743</v>
      </c>
      <c r="C53">
        <v>22136</v>
      </c>
      <c r="D53">
        <v>22129</v>
      </c>
      <c r="E53">
        <v>23660</v>
      </c>
      <c r="F53">
        <v>23552</v>
      </c>
      <c r="G53">
        <v>25985</v>
      </c>
      <c r="H53">
        <v>27628</v>
      </c>
      <c r="I53">
        <v>29657</v>
      </c>
      <c r="J53">
        <v>31328</v>
      </c>
      <c r="K53">
        <v>32669</v>
      </c>
    </row>
    <row r="54" spans="1:11" x14ac:dyDescent="0.25">
      <c r="A54" t="s">
        <v>23</v>
      </c>
      <c r="B54">
        <v>1386</v>
      </c>
      <c r="C54">
        <v>1369</v>
      </c>
      <c r="D54">
        <v>1211</v>
      </c>
      <c r="E54">
        <v>1176</v>
      </c>
      <c r="F54">
        <v>1206</v>
      </c>
      <c r="G54">
        <v>1229</v>
      </c>
      <c r="H54">
        <v>1268</v>
      </c>
      <c r="I54">
        <v>1329</v>
      </c>
      <c r="J54">
        <v>1550</v>
      </c>
      <c r="K54">
        <v>1495</v>
      </c>
    </row>
    <row r="55" spans="1:11" x14ac:dyDescent="0.25">
      <c r="A55" t="s">
        <v>86</v>
      </c>
      <c r="B55">
        <v>736</v>
      </c>
      <c r="C55">
        <v>604</v>
      </c>
      <c r="D55">
        <v>616</v>
      </c>
      <c r="E55">
        <v>637</v>
      </c>
      <c r="F55">
        <v>677</v>
      </c>
      <c r="G55">
        <v>695</v>
      </c>
      <c r="H55">
        <v>750</v>
      </c>
      <c r="I55">
        <v>767</v>
      </c>
      <c r="J55">
        <v>783</v>
      </c>
      <c r="K55">
        <v>744</v>
      </c>
    </row>
    <row r="56" spans="1:11" x14ac:dyDescent="0.25">
      <c r="A56" t="s">
        <v>13</v>
      </c>
      <c r="B56">
        <v>1202</v>
      </c>
      <c r="C56">
        <v>1478</v>
      </c>
      <c r="D56">
        <v>1708</v>
      </c>
      <c r="E56">
        <v>2156</v>
      </c>
      <c r="F56">
        <v>2977</v>
      </c>
      <c r="G56">
        <v>4205</v>
      </c>
      <c r="H56">
        <v>5284</v>
      </c>
      <c r="I56">
        <v>6313</v>
      </c>
      <c r="J56">
        <v>7214</v>
      </c>
      <c r="K56">
        <v>7648</v>
      </c>
    </row>
    <row r="57" spans="1:11" x14ac:dyDescent="0.25">
      <c r="A57" t="s">
        <v>94</v>
      </c>
      <c r="B57">
        <v>4496</v>
      </c>
      <c r="C57">
        <v>5420</v>
      </c>
      <c r="D57">
        <v>6520</v>
      </c>
      <c r="E57">
        <v>7309</v>
      </c>
      <c r="F57">
        <v>8016</v>
      </c>
      <c r="G57">
        <v>9735</v>
      </c>
      <c r="H57">
        <v>11822</v>
      </c>
      <c r="I57">
        <v>13011</v>
      </c>
      <c r="J57">
        <v>14952</v>
      </c>
      <c r="K57">
        <v>17387</v>
      </c>
    </row>
    <row r="58" spans="1:11" x14ac:dyDescent="0.25">
      <c r="A58" t="s">
        <v>26</v>
      </c>
      <c r="B58">
        <v>925</v>
      </c>
      <c r="C58">
        <v>1055</v>
      </c>
      <c r="D58">
        <v>1177</v>
      </c>
      <c r="E58">
        <v>2056</v>
      </c>
      <c r="F58">
        <v>2474</v>
      </c>
      <c r="G58">
        <v>2629</v>
      </c>
      <c r="H58">
        <v>2704</v>
      </c>
      <c r="I58">
        <v>2766</v>
      </c>
      <c r="J58">
        <v>3229</v>
      </c>
      <c r="K58">
        <v>3153</v>
      </c>
    </row>
    <row r="59" spans="1:11" x14ac:dyDescent="0.25">
      <c r="A59" t="s">
        <v>27</v>
      </c>
      <c r="B59">
        <v>1080</v>
      </c>
      <c r="C59">
        <v>1207</v>
      </c>
      <c r="D59">
        <v>1138</v>
      </c>
      <c r="E59">
        <v>1171</v>
      </c>
      <c r="F59">
        <v>1171</v>
      </c>
      <c r="G59">
        <v>1195</v>
      </c>
      <c r="H59">
        <v>1283</v>
      </c>
      <c r="I59">
        <v>1340</v>
      </c>
      <c r="J59">
        <v>1070</v>
      </c>
      <c r="K59">
        <v>1087</v>
      </c>
    </row>
    <row r="60" spans="1:11" x14ac:dyDescent="0.25">
      <c r="A60" t="s">
        <v>100</v>
      </c>
      <c r="B60">
        <v>80</v>
      </c>
      <c r="C60">
        <v>80</v>
      </c>
      <c r="D60">
        <v>80</v>
      </c>
      <c r="E60">
        <v>80</v>
      </c>
      <c r="F60">
        <v>82</v>
      </c>
      <c r="G60">
        <v>83</v>
      </c>
      <c r="H60">
        <v>80</v>
      </c>
      <c r="I60">
        <v>75</v>
      </c>
      <c r="J60">
        <v>75</v>
      </c>
      <c r="K60">
        <v>82</v>
      </c>
    </row>
    <row r="61" spans="1:11" x14ac:dyDescent="0.25">
      <c r="A61" t="s">
        <v>16</v>
      </c>
      <c r="B61">
        <v>3067</v>
      </c>
      <c r="C61">
        <v>3173</v>
      </c>
      <c r="D61">
        <v>3271</v>
      </c>
      <c r="E61">
        <v>3334</v>
      </c>
      <c r="F61">
        <v>3618</v>
      </c>
      <c r="G61">
        <v>3963</v>
      </c>
      <c r="H61">
        <v>4254</v>
      </c>
      <c r="I61">
        <v>4602</v>
      </c>
      <c r="J61">
        <v>4454</v>
      </c>
      <c r="K61">
        <v>4640</v>
      </c>
    </row>
    <row r="62" spans="1:11" x14ac:dyDescent="0.25">
      <c r="A62" t="s">
        <v>89</v>
      </c>
      <c r="B62">
        <v>164</v>
      </c>
      <c r="C62">
        <v>121</v>
      </c>
      <c r="D62">
        <v>123</v>
      </c>
      <c r="E62">
        <v>115</v>
      </c>
      <c r="F62">
        <v>107</v>
      </c>
      <c r="G62">
        <v>92</v>
      </c>
      <c r="H62">
        <v>110</v>
      </c>
      <c r="I62">
        <v>124</v>
      </c>
      <c r="J62">
        <v>158</v>
      </c>
      <c r="K62">
        <v>187</v>
      </c>
    </row>
    <row r="63" spans="1:11" x14ac:dyDescent="0.25">
      <c r="A63" t="s">
        <v>15</v>
      </c>
      <c r="B63">
        <v>2844</v>
      </c>
      <c r="C63">
        <v>2873</v>
      </c>
      <c r="D63">
        <v>2998</v>
      </c>
      <c r="E63">
        <v>2731</v>
      </c>
      <c r="F63">
        <v>2947</v>
      </c>
      <c r="G63">
        <v>2979</v>
      </c>
      <c r="H63">
        <v>3028</v>
      </c>
      <c r="I63">
        <v>3340</v>
      </c>
      <c r="J63">
        <v>3472</v>
      </c>
      <c r="K63">
        <v>3379</v>
      </c>
    </row>
    <row r="64" spans="1:11" x14ac:dyDescent="0.25">
      <c r="A64" t="s">
        <v>35</v>
      </c>
      <c r="B64">
        <v>375</v>
      </c>
      <c r="C64">
        <v>391</v>
      </c>
      <c r="D64">
        <v>346</v>
      </c>
      <c r="E64">
        <v>356</v>
      </c>
      <c r="F64">
        <v>325</v>
      </c>
      <c r="G64">
        <v>326</v>
      </c>
      <c r="H64">
        <v>336</v>
      </c>
      <c r="I64">
        <v>336</v>
      </c>
      <c r="J64">
        <v>293</v>
      </c>
      <c r="K64">
        <v>295</v>
      </c>
    </row>
    <row r="65" spans="2:11" x14ac:dyDescent="0.25">
      <c r="B65" s="1">
        <f>SUM(B38:B64)</f>
        <v>149697</v>
      </c>
      <c r="C65" s="1">
        <f t="shared" ref="C65:K65" si="13">SUM(C38:C64)</f>
        <v>156902</v>
      </c>
      <c r="D65" s="1">
        <f t="shared" si="13"/>
        <v>162536</v>
      </c>
      <c r="E65" s="1">
        <f t="shared" si="13"/>
        <v>171588</v>
      </c>
      <c r="F65" s="1">
        <f t="shared" si="13"/>
        <v>183478</v>
      </c>
      <c r="G65" s="1">
        <f t="shared" si="13"/>
        <v>197131</v>
      </c>
      <c r="H65" s="1">
        <f t="shared" si="13"/>
        <v>209763</v>
      </c>
      <c r="I65" s="1">
        <f t="shared" si="13"/>
        <v>223842</v>
      </c>
      <c r="J65" s="1">
        <f t="shared" si="13"/>
        <v>237745</v>
      </c>
      <c r="K65" s="1">
        <f t="shared" si="13"/>
        <v>247195</v>
      </c>
    </row>
    <row r="68" spans="2:11" x14ac:dyDescent="0.25">
      <c r="B68" s="30">
        <f>B47/B65</f>
        <v>1.7401818339712886E-2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</sheetPr>
  <dimension ref="A1:H100"/>
  <sheetViews>
    <sheetView topLeftCell="A100" workbookViewId="0">
      <selection activeCell="E121" sqref="E121"/>
    </sheetView>
  </sheetViews>
  <sheetFormatPr defaultRowHeight="15" x14ac:dyDescent="0.25"/>
  <cols>
    <col min="1" max="1" width="38.42578125" customWidth="1"/>
    <col min="2" max="3" width="9.42578125" customWidth="1"/>
    <col min="4" max="5" width="15.140625" customWidth="1"/>
    <col min="6" max="6" width="17.5703125" customWidth="1"/>
    <col min="7" max="7" width="20.85546875" customWidth="1"/>
    <col min="8" max="8" width="30.85546875" customWidth="1"/>
  </cols>
  <sheetData>
    <row r="1" spans="1:7" x14ac:dyDescent="0.25">
      <c r="A1" s="1" t="s">
        <v>175</v>
      </c>
    </row>
    <row r="2" spans="1:7" ht="43.5" customHeight="1" x14ac:dyDescent="0.25">
      <c r="A2" s="48" t="s">
        <v>72</v>
      </c>
      <c r="B2" s="69" t="s">
        <v>113</v>
      </c>
      <c r="C2" s="69" t="s">
        <v>168</v>
      </c>
      <c r="D2" s="69" t="s">
        <v>169</v>
      </c>
      <c r="E2" s="69" t="s">
        <v>170</v>
      </c>
      <c r="F2" s="69" t="s">
        <v>171</v>
      </c>
      <c r="G2" s="69" t="s">
        <v>167</v>
      </c>
    </row>
    <row r="3" spans="1:7" x14ac:dyDescent="0.25">
      <c r="A3" s="26" t="s">
        <v>9</v>
      </c>
      <c r="B3" s="112">
        <f>SUM(B4:B19)</f>
        <v>107448</v>
      </c>
      <c r="C3" s="112">
        <f>SUM(C4:C19)</f>
        <v>110879</v>
      </c>
      <c r="D3" s="112">
        <f>SUM(D4:D19)</f>
        <v>6536</v>
      </c>
      <c r="E3" s="112">
        <f>SUM(E4:E19)</f>
        <v>-3105</v>
      </c>
      <c r="F3" s="112">
        <f>SUM(F4:F19)</f>
        <v>3431</v>
      </c>
      <c r="G3" s="27">
        <f>F3/B3</f>
        <v>3.1931725113543294E-2</v>
      </c>
    </row>
    <row r="4" spans="1:7" x14ac:dyDescent="0.25">
      <c r="A4" s="43" t="s">
        <v>99</v>
      </c>
      <c r="B4" s="123">
        <f t="shared" ref="B4:F5" si="0">B73</f>
        <v>286</v>
      </c>
      <c r="C4" s="123">
        <f t="shared" si="0"/>
        <v>287</v>
      </c>
      <c r="D4" s="123">
        <f t="shared" si="0"/>
        <v>1</v>
      </c>
      <c r="E4" s="123">
        <f t="shared" si="0"/>
        <v>0</v>
      </c>
      <c r="F4" s="123">
        <f t="shared" si="0"/>
        <v>1</v>
      </c>
      <c r="G4" s="199">
        <f>F4/B4</f>
        <v>3.4965034965034965E-3</v>
      </c>
    </row>
    <row r="5" spans="1:7" x14ac:dyDescent="0.25">
      <c r="A5" s="81" t="s">
        <v>20</v>
      </c>
      <c r="B5" s="123">
        <f t="shared" si="0"/>
        <v>2150</v>
      </c>
      <c r="C5" s="123">
        <f t="shared" si="0"/>
        <v>2139</v>
      </c>
      <c r="D5" s="123">
        <f t="shared" si="0"/>
        <v>44</v>
      </c>
      <c r="E5" s="123">
        <f t="shared" si="0"/>
        <v>-55</v>
      </c>
      <c r="F5" s="123">
        <f t="shared" si="0"/>
        <v>-11</v>
      </c>
      <c r="G5" s="199">
        <f t="shared" ref="G5:G29" si="1">F5/B5</f>
        <v>-5.1162790697674414E-3</v>
      </c>
    </row>
    <row r="6" spans="1:7" x14ac:dyDescent="0.25">
      <c r="A6" s="81" t="s">
        <v>17</v>
      </c>
      <c r="B6" s="123">
        <f>B76</f>
        <v>27554</v>
      </c>
      <c r="C6" s="123">
        <f>C76</f>
        <v>28859</v>
      </c>
      <c r="D6" s="123">
        <f>D76</f>
        <v>2336</v>
      </c>
      <c r="E6" s="123">
        <f>E76</f>
        <v>-1031</v>
      </c>
      <c r="F6" s="123">
        <f>F76</f>
        <v>1305</v>
      </c>
      <c r="G6" s="199">
        <f t="shared" si="1"/>
        <v>4.7361544603324382E-2</v>
      </c>
    </row>
    <row r="7" spans="1:7" x14ac:dyDescent="0.25">
      <c r="A7" s="43" t="s">
        <v>88</v>
      </c>
      <c r="B7" s="123">
        <f>B80</f>
        <v>18998</v>
      </c>
      <c r="C7" s="123">
        <f>C80</f>
        <v>19714</v>
      </c>
      <c r="D7" s="123">
        <f>D80</f>
        <v>1201</v>
      </c>
      <c r="E7" s="123">
        <f>E80</f>
        <v>-485</v>
      </c>
      <c r="F7" s="123">
        <f>F80</f>
        <v>716</v>
      </c>
      <c r="G7" s="199">
        <f t="shared" si="1"/>
        <v>3.7688177702916097E-2</v>
      </c>
    </row>
    <row r="8" spans="1:7" x14ac:dyDescent="0.25">
      <c r="A8" s="81" t="s">
        <v>115</v>
      </c>
      <c r="B8" s="123">
        <f>B84+B95+B81</f>
        <v>1186</v>
      </c>
      <c r="C8" s="123">
        <f>C84+C95+C81</f>
        <v>1155</v>
      </c>
      <c r="D8" s="123">
        <f>D84+D95+D81</f>
        <v>31</v>
      </c>
      <c r="E8" s="123">
        <f>E84+E95+E81</f>
        <v>-62</v>
      </c>
      <c r="F8" s="123">
        <f>F84+F95+F81</f>
        <v>-31</v>
      </c>
      <c r="G8" s="199">
        <f t="shared" si="1"/>
        <v>-2.6138279932546374E-2</v>
      </c>
    </row>
    <row r="9" spans="1:7" x14ac:dyDescent="0.25">
      <c r="A9" s="81" t="s">
        <v>78</v>
      </c>
      <c r="B9" s="123">
        <f>B82+B86</f>
        <v>7580</v>
      </c>
      <c r="C9" s="123">
        <f>C82+C86</f>
        <v>7891</v>
      </c>
      <c r="D9" s="123">
        <f>D82+D86</f>
        <v>463</v>
      </c>
      <c r="E9" s="123">
        <f>E82+E86</f>
        <v>-152</v>
      </c>
      <c r="F9" s="123">
        <f>F82+F86</f>
        <v>311</v>
      </c>
      <c r="G9" s="199">
        <f t="shared" si="1"/>
        <v>4.1029023746701844E-2</v>
      </c>
    </row>
    <row r="10" spans="1:7" x14ac:dyDescent="0.25">
      <c r="A10" s="81" t="s">
        <v>92</v>
      </c>
      <c r="B10" s="123">
        <f>B83</f>
        <v>1828</v>
      </c>
      <c r="C10" s="123">
        <f>C83</f>
        <v>1852</v>
      </c>
      <c r="D10" s="123">
        <f>D83</f>
        <v>212</v>
      </c>
      <c r="E10" s="123">
        <f>E83</f>
        <v>-188</v>
      </c>
      <c r="F10" s="123">
        <f>F83</f>
        <v>24</v>
      </c>
      <c r="G10" s="199">
        <f t="shared" si="1"/>
        <v>1.3129102844638949E-2</v>
      </c>
    </row>
    <row r="11" spans="1:7" x14ac:dyDescent="0.25">
      <c r="A11" s="81" t="s">
        <v>19</v>
      </c>
      <c r="B11" s="123">
        <f t="shared" ref="B11:C14" si="2">B87</f>
        <v>4758</v>
      </c>
      <c r="C11" s="123">
        <f t="shared" si="2"/>
        <v>4486</v>
      </c>
      <c r="D11" s="123">
        <f t="shared" ref="D11:F14" si="3">D87</f>
        <v>72</v>
      </c>
      <c r="E11" s="123">
        <f t="shared" si="3"/>
        <v>-344</v>
      </c>
      <c r="F11" s="123">
        <f t="shared" si="3"/>
        <v>-272</v>
      </c>
      <c r="G11" s="199">
        <f t="shared" si="1"/>
        <v>-5.7166876839007986E-2</v>
      </c>
    </row>
    <row r="12" spans="1:7" x14ac:dyDescent="0.25">
      <c r="A12" s="81" t="s">
        <v>87</v>
      </c>
      <c r="B12" s="123">
        <f t="shared" si="2"/>
        <v>31328</v>
      </c>
      <c r="C12" s="123">
        <f t="shared" si="2"/>
        <v>32669</v>
      </c>
      <c r="D12" s="123">
        <f t="shared" si="3"/>
        <v>1729</v>
      </c>
      <c r="E12" s="123">
        <f t="shared" si="3"/>
        <v>-388</v>
      </c>
      <c r="F12" s="123">
        <f t="shared" si="3"/>
        <v>1341</v>
      </c>
      <c r="G12" s="199">
        <f t="shared" si="1"/>
        <v>4.2805158324821249E-2</v>
      </c>
    </row>
    <row r="13" spans="1:7" x14ac:dyDescent="0.25">
      <c r="A13" s="81" t="s">
        <v>23</v>
      </c>
      <c r="B13" s="123">
        <f t="shared" si="2"/>
        <v>1550</v>
      </c>
      <c r="C13" s="123">
        <f t="shared" si="2"/>
        <v>1495</v>
      </c>
      <c r="D13" s="123">
        <f t="shared" si="3"/>
        <v>42</v>
      </c>
      <c r="E13" s="123">
        <f t="shared" si="3"/>
        <v>-97</v>
      </c>
      <c r="F13" s="123">
        <f t="shared" si="3"/>
        <v>-55</v>
      </c>
      <c r="G13" s="199">
        <f t="shared" si="1"/>
        <v>-3.5483870967741936E-2</v>
      </c>
    </row>
    <row r="14" spans="1:7" x14ac:dyDescent="0.25">
      <c r="A14" s="43" t="s">
        <v>86</v>
      </c>
      <c r="B14" s="123">
        <f t="shared" si="2"/>
        <v>783</v>
      </c>
      <c r="C14" s="123">
        <f t="shared" si="2"/>
        <v>744</v>
      </c>
      <c r="D14" s="123">
        <f t="shared" si="3"/>
        <v>5</v>
      </c>
      <c r="E14" s="123">
        <f t="shared" si="3"/>
        <v>-44</v>
      </c>
      <c r="F14" s="123">
        <f t="shared" si="3"/>
        <v>-39</v>
      </c>
      <c r="G14" s="199">
        <f t="shared" si="1"/>
        <v>-4.9808429118773943E-2</v>
      </c>
    </row>
    <row r="15" spans="1:7" x14ac:dyDescent="0.25">
      <c r="A15" s="81" t="s">
        <v>27</v>
      </c>
      <c r="B15" s="123">
        <f>B94</f>
        <v>1070</v>
      </c>
      <c r="C15" s="123">
        <f>C94</f>
        <v>1087</v>
      </c>
      <c r="D15" s="123">
        <f>D94</f>
        <v>42</v>
      </c>
      <c r="E15" s="123">
        <f>E94</f>
        <v>-25</v>
      </c>
      <c r="F15" s="123">
        <f>F94</f>
        <v>17</v>
      </c>
      <c r="G15" s="199">
        <f t="shared" si="1"/>
        <v>1.5887850467289719E-2</v>
      </c>
    </row>
    <row r="16" spans="1:7" x14ac:dyDescent="0.25">
      <c r="A16" s="81" t="s">
        <v>16</v>
      </c>
      <c r="B16" s="123">
        <f t="shared" ref="B16:F17" si="4">B96</f>
        <v>4454</v>
      </c>
      <c r="C16" s="123">
        <f t="shared" si="4"/>
        <v>4640</v>
      </c>
      <c r="D16" s="123">
        <f t="shared" si="4"/>
        <v>280</v>
      </c>
      <c r="E16" s="123">
        <f t="shared" si="4"/>
        <v>-94</v>
      </c>
      <c r="F16" s="123">
        <f t="shared" si="4"/>
        <v>186</v>
      </c>
      <c r="G16" s="199">
        <f t="shared" si="1"/>
        <v>4.1760215536596319E-2</v>
      </c>
    </row>
    <row r="17" spans="1:8" x14ac:dyDescent="0.25">
      <c r="A17" s="44" t="s">
        <v>89</v>
      </c>
      <c r="B17" s="123">
        <f t="shared" si="4"/>
        <v>158</v>
      </c>
      <c r="C17" s="123">
        <f t="shared" si="4"/>
        <v>187</v>
      </c>
      <c r="D17" s="123">
        <f t="shared" si="4"/>
        <v>30</v>
      </c>
      <c r="E17" s="123">
        <f t="shared" si="4"/>
        <v>-1</v>
      </c>
      <c r="F17" s="123">
        <f t="shared" si="4"/>
        <v>29</v>
      </c>
      <c r="G17" s="199">
        <f t="shared" si="1"/>
        <v>0.18354430379746836</v>
      </c>
    </row>
    <row r="18" spans="1:8" x14ac:dyDescent="0.25">
      <c r="A18" s="81" t="s">
        <v>15</v>
      </c>
      <c r="B18" s="123">
        <f t="shared" ref="B18:F19" si="5">B98</f>
        <v>3472</v>
      </c>
      <c r="C18" s="123">
        <f t="shared" si="5"/>
        <v>3379</v>
      </c>
      <c r="D18" s="123">
        <f t="shared" si="5"/>
        <v>46</v>
      </c>
      <c r="E18" s="123">
        <f t="shared" si="5"/>
        <v>-139</v>
      </c>
      <c r="F18" s="123">
        <f t="shared" si="5"/>
        <v>-93</v>
      </c>
      <c r="G18" s="199">
        <f t="shared" si="1"/>
        <v>-2.6785714285714284E-2</v>
      </c>
    </row>
    <row r="19" spans="1:8" x14ac:dyDescent="0.25">
      <c r="A19" s="81" t="s">
        <v>35</v>
      </c>
      <c r="B19" s="123">
        <f t="shared" si="5"/>
        <v>293</v>
      </c>
      <c r="C19" s="123">
        <f t="shared" si="5"/>
        <v>295</v>
      </c>
      <c r="D19" s="123">
        <f t="shared" si="5"/>
        <v>2</v>
      </c>
      <c r="E19" s="123">
        <f t="shared" si="5"/>
        <v>0</v>
      </c>
      <c r="F19" s="123">
        <f t="shared" si="5"/>
        <v>2</v>
      </c>
      <c r="G19" s="199">
        <f t="shared" si="1"/>
        <v>6.8259385665529011E-3</v>
      </c>
    </row>
    <row r="20" spans="1:8" x14ac:dyDescent="0.25">
      <c r="A20" s="33" t="s">
        <v>114</v>
      </c>
      <c r="B20" s="112">
        <f>SUM(B21:B28)</f>
        <v>130297</v>
      </c>
      <c r="C20" s="112">
        <f>SUM(C21:C28)</f>
        <v>136316</v>
      </c>
      <c r="D20" s="112">
        <f>SUM(D21:D28)</f>
        <v>12054</v>
      </c>
      <c r="E20" s="112">
        <f>SUM(E21:E28)</f>
        <v>-6035</v>
      </c>
      <c r="F20" s="112">
        <f>SUM(F21:F28)</f>
        <v>6019</v>
      </c>
      <c r="G20" s="27">
        <f t="shared" si="1"/>
        <v>4.6194463418190751E-2</v>
      </c>
    </row>
    <row r="21" spans="1:8" x14ac:dyDescent="0.25">
      <c r="A21" s="68" t="s">
        <v>31</v>
      </c>
      <c r="B21" s="123">
        <f>B75</f>
        <v>11163</v>
      </c>
      <c r="C21" s="123">
        <f>C75</f>
        <v>11935</v>
      </c>
      <c r="D21" s="123">
        <f>D75</f>
        <v>1360</v>
      </c>
      <c r="E21" s="123">
        <f>E75</f>
        <v>-588</v>
      </c>
      <c r="F21" s="123">
        <f>F75</f>
        <v>772</v>
      </c>
      <c r="G21" s="199">
        <f t="shared" si="1"/>
        <v>6.9157036638896358E-2</v>
      </c>
    </row>
    <row r="22" spans="1:8" x14ac:dyDescent="0.25">
      <c r="A22" s="68" t="s">
        <v>29</v>
      </c>
      <c r="B22" s="123">
        <f>B85</f>
        <v>26572</v>
      </c>
      <c r="C22" s="123">
        <f>C85</f>
        <v>26907</v>
      </c>
      <c r="D22" s="123">
        <f>D85</f>
        <v>1676</v>
      </c>
      <c r="E22" s="123">
        <f>E85</f>
        <v>-1341</v>
      </c>
      <c r="F22" s="123">
        <f>F85</f>
        <v>335</v>
      </c>
      <c r="G22" s="199">
        <f t="shared" si="1"/>
        <v>1.2607255757940689E-2</v>
      </c>
    </row>
    <row r="23" spans="1:8" x14ac:dyDescent="0.25">
      <c r="A23" s="68" t="s">
        <v>93</v>
      </c>
      <c r="B23" s="123">
        <f t="shared" ref="B23:F25" si="6">B77</f>
        <v>18858</v>
      </c>
      <c r="C23" s="123">
        <f t="shared" si="6"/>
        <v>19222</v>
      </c>
      <c r="D23" s="123">
        <f t="shared" si="6"/>
        <v>1068</v>
      </c>
      <c r="E23" s="123">
        <f t="shared" si="6"/>
        <v>-704</v>
      </c>
      <c r="F23" s="123">
        <f t="shared" si="6"/>
        <v>364</v>
      </c>
      <c r="G23" s="199">
        <f t="shared" si="1"/>
        <v>1.9302152932442463E-2</v>
      </c>
    </row>
    <row r="24" spans="1:8" x14ac:dyDescent="0.25">
      <c r="A24" s="68" t="s">
        <v>91</v>
      </c>
      <c r="B24" s="123">
        <f t="shared" si="6"/>
        <v>12975</v>
      </c>
      <c r="C24" s="123">
        <f t="shared" si="6"/>
        <v>13511</v>
      </c>
      <c r="D24" s="123">
        <f t="shared" si="6"/>
        <v>932</v>
      </c>
      <c r="E24" s="123">
        <f t="shared" si="6"/>
        <v>-396</v>
      </c>
      <c r="F24" s="123">
        <f t="shared" si="6"/>
        <v>536</v>
      </c>
      <c r="G24" s="199">
        <f t="shared" si="1"/>
        <v>4.1310211946050099E-2</v>
      </c>
    </row>
    <row r="25" spans="1:8" x14ac:dyDescent="0.25">
      <c r="A25" s="68" t="s">
        <v>90</v>
      </c>
      <c r="B25" s="123">
        <f t="shared" si="6"/>
        <v>35334</v>
      </c>
      <c r="C25" s="123">
        <f t="shared" si="6"/>
        <v>36553</v>
      </c>
      <c r="D25" s="123">
        <f t="shared" si="6"/>
        <v>2770</v>
      </c>
      <c r="E25" s="123">
        <f t="shared" si="6"/>
        <v>-1551</v>
      </c>
      <c r="F25" s="123">
        <f t="shared" si="6"/>
        <v>1219</v>
      </c>
      <c r="G25" s="199">
        <f t="shared" si="1"/>
        <v>3.4499349068885493E-2</v>
      </c>
    </row>
    <row r="26" spans="1:8" x14ac:dyDescent="0.25">
      <c r="A26" s="68" t="s">
        <v>94</v>
      </c>
      <c r="B26" s="123">
        <f>B92</f>
        <v>14952</v>
      </c>
      <c r="C26" s="123">
        <f>C92</f>
        <v>17387</v>
      </c>
      <c r="D26" s="123">
        <f>D92</f>
        <v>2936</v>
      </c>
      <c r="E26" s="123">
        <f>E92</f>
        <v>-501</v>
      </c>
      <c r="F26" s="123">
        <f>F92</f>
        <v>2435</v>
      </c>
      <c r="G26" s="199">
        <f t="shared" si="1"/>
        <v>0.16285446762974853</v>
      </c>
    </row>
    <row r="27" spans="1:8" x14ac:dyDescent="0.25">
      <c r="A27" s="68" t="s">
        <v>13</v>
      </c>
      <c r="B27" s="123">
        <f>B91</f>
        <v>7214</v>
      </c>
      <c r="C27" s="123">
        <f>C91</f>
        <v>7648</v>
      </c>
      <c r="D27" s="123">
        <f>D91</f>
        <v>1022</v>
      </c>
      <c r="E27" s="123">
        <f>E91</f>
        <v>-588</v>
      </c>
      <c r="F27" s="123">
        <f>F91</f>
        <v>434</v>
      </c>
      <c r="G27" s="199"/>
    </row>
    <row r="28" spans="1:8" x14ac:dyDescent="0.25">
      <c r="A28" s="68" t="s">
        <v>26</v>
      </c>
      <c r="B28" s="123">
        <f>B93</f>
        <v>3229</v>
      </c>
      <c r="C28" s="123">
        <f>C93</f>
        <v>3153</v>
      </c>
      <c r="D28" s="123">
        <f>D93</f>
        <v>290</v>
      </c>
      <c r="E28" s="123">
        <f>E93</f>
        <v>-366</v>
      </c>
      <c r="F28" s="123">
        <f>F93</f>
        <v>-76</v>
      </c>
      <c r="G28" s="199">
        <f t="shared" si="1"/>
        <v>-2.3536698668318364E-2</v>
      </c>
    </row>
    <row r="29" spans="1:8" x14ac:dyDescent="0.25">
      <c r="A29" s="33" t="s">
        <v>73</v>
      </c>
      <c r="B29" s="112">
        <f>B3+B20</f>
        <v>237745</v>
      </c>
      <c r="C29" s="112">
        <f>C3+C20</f>
        <v>247195</v>
      </c>
      <c r="D29" s="112">
        <f>D3+D20</f>
        <v>18590</v>
      </c>
      <c r="E29" s="112">
        <f>E3+E20</f>
        <v>-9140</v>
      </c>
      <c r="F29" s="112">
        <f>F3+F20</f>
        <v>9450</v>
      </c>
      <c r="G29" s="27">
        <f t="shared" si="1"/>
        <v>3.9748469999369075E-2</v>
      </c>
      <c r="H29" s="8"/>
    </row>
    <row r="32" spans="1:8" ht="51" customHeight="1" x14ac:dyDescent="0.25">
      <c r="A32" s="48" t="s">
        <v>72</v>
      </c>
      <c r="B32" s="69" t="s">
        <v>113</v>
      </c>
      <c r="C32" s="69" t="s">
        <v>168</v>
      </c>
      <c r="D32" s="69" t="s">
        <v>169</v>
      </c>
      <c r="E32" s="69" t="s">
        <v>170</v>
      </c>
      <c r="F32" s="69" t="s">
        <v>171</v>
      </c>
      <c r="G32" s="221" t="s">
        <v>167</v>
      </c>
    </row>
    <row r="33" spans="1:7" x14ac:dyDescent="0.25">
      <c r="A33" s="26" t="s">
        <v>9</v>
      </c>
      <c r="B33" s="112">
        <f t="shared" ref="B33:G33" si="7">B3</f>
        <v>107448</v>
      </c>
      <c r="C33" s="112">
        <f t="shared" si="7"/>
        <v>110879</v>
      </c>
      <c r="D33" s="112">
        <f t="shared" si="7"/>
        <v>6536</v>
      </c>
      <c r="E33" s="112">
        <f t="shared" si="7"/>
        <v>-3105</v>
      </c>
      <c r="F33" s="32">
        <f t="shared" si="7"/>
        <v>3431</v>
      </c>
      <c r="G33" s="34">
        <f t="shared" si="7"/>
        <v>3.1931725113543294E-2</v>
      </c>
    </row>
    <row r="34" spans="1:7" x14ac:dyDescent="0.25">
      <c r="A34" s="43" t="s">
        <v>99</v>
      </c>
      <c r="B34" s="211">
        <f t="shared" ref="B34:F55" si="8">B4</f>
        <v>286</v>
      </c>
      <c r="C34" s="211">
        <f t="shared" si="8"/>
        <v>287</v>
      </c>
      <c r="D34" s="211">
        <f t="shared" si="8"/>
        <v>1</v>
      </c>
      <c r="E34" s="211">
        <f t="shared" si="8"/>
        <v>0</v>
      </c>
      <c r="F34" s="82">
        <f t="shared" si="8"/>
        <v>1</v>
      </c>
      <c r="G34" s="35">
        <f t="shared" ref="G34:G56" si="9">G4</f>
        <v>3.4965034965034965E-3</v>
      </c>
    </row>
    <row r="35" spans="1:7" x14ac:dyDescent="0.25">
      <c r="A35" s="81" t="s">
        <v>20</v>
      </c>
      <c r="B35" s="211">
        <f t="shared" si="8"/>
        <v>2150</v>
      </c>
      <c r="C35" s="211">
        <f t="shared" si="8"/>
        <v>2139</v>
      </c>
      <c r="D35" s="211">
        <f t="shared" si="8"/>
        <v>44</v>
      </c>
      <c r="E35" s="211">
        <f t="shared" si="8"/>
        <v>-55</v>
      </c>
      <c r="F35" s="82">
        <f t="shared" si="8"/>
        <v>-11</v>
      </c>
      <c r="G35" s="35">
        <f t="shared" si="9"/>
        <v>-5.1162790697674414E-3</v>
      </c>
    </row>
    <row r="36" spans="1:7" x14ac:dyDescent="0.25">
      <c r="A36" s="81" t="s">
        <v>17</v>
      </c>
      <c r="B36" s="211">
        <f t="shared" si="8"/>
        <v>27554</v>
      </c>
      <c r="C36" s="211">
        <f t="shared" si="8"/>
        <v>28859</v>
      </c>
      <c r="D36" s="211">
        <f t="shared" si="8"/>
        <v>2336</v>
      </c>
      <c r="E36" s="211">
        <f t="shared" si="8"/>
        <v>-1031</v>
      </c>
      <c r="F36" s="82">
        <f t="shared" si="8"/>
        <v>1305</v>
      </c>
      <c r="G36" s="35">
        <f t="shared" si="9"/>
        <v>4.7361544603324382E-2</v>
      </c>
    </row>
    <row r="37" spans="1:7" x14ac:dyDescent="0.25">
      <c r="A37" s="43" t="s">
        <v>88</v>
      </c>
      <c r="B37" s="211">
        <f t="shared" si="8"/>
        <v>18998</v>
      </c>
      <c r="C37" s="211">
        <f t="shared" si="8"/>
        <v>19714</v>
      </c>
      <c r="D37" s="211">
        <f t="shared" si="8"/>
        <v>1201</v>
      </c>
      <c r="E37" s="211">
        <f t="shared" si="8"/>
        <v>-485</v>
      </c>
      <c r="F37" s="82">
        <f t="shared" si="8"/>
        <v>716</v>
      </c>
      <c r="G37" s="35">
        <f t="shared" si="9"/>
        <v>3.7688177702916097E-2</v>
      </c>
    </row>
    <row r="38" spans="1:7" x14ac:dyDescent="0.25">
      <c r="A38" s="81" t="s">
        <v>115</v>
      </c>
      <c r="B38" s="211">
        <f t="shared" si="8"/>
        <v>1186</v>
      </c>
      <c r="C38" s="211">
        <f t="shared" si="8"/>
        <v>1155</v>
      </c>
      <c r="D38" s="211">
        <f t="shared" si="8"/>
        <v>31</v>
      </c>
      <c r="E38" s="211">
        <f t="shared" si="8"/>
        <v>-62</v>
      </c>
      <c r="F38" s="82">
        <f t="shared" si="8"/>
        <v>-31</v>
      </c>
      <c r="G38" s="35">
        <f t="shared" si="9"/>
        <v>-2.6138279932546374E-2</v>
      </c>
    </row>
    <row r="39" spans="1:7" x14ac:dyDescent="0.25">
      <c r="A39" s="81" t="s">
        <v>78</v>
      </c>
      <c r="B39" s="211">
        <f t="shared" si="8"/>
        <v>7580</v>
      </c>
      <c r="C39" s="211">
        <f t="shared" si="8"/>
        <v>7891</v>
      </c>
      <c r="D39" s="211">
        <f t="shared" si="8"/>
        <v>463</v>
      </c>
      <c r="E39" s="211">
        <f t="shared" si="8"/>
        <v>-152</v>
      </c>
      <c r="F39" s="82">
        <f t="shared" si="8"/>
        <v>311</v>
      </c>
      <c r="G39" s="35">
        <f t="shared" si="9"/>
        <v>4.1029023746701844E-2</v>
      </c>
    </row>
    <row r="40" spans="1:7" x14ac:dyDescent="0.25">
      <c r="A40" s="81" t="s">
        <v>92</v>
      </c>
      <c r="B40" s="211">
        <f t="shared" si="8"/>
        <v>1828</v>
      </c>
      <c r="C40" s="211">
        <f t="shared" si="8"/>
        <v>1852</v>
      </c>
      <c r="D40" s="211">
        <f t="shared" si="8"/>
        <v>212</v>
      </c>
      <c r="E40" s="211">
        <f t="shared" si="8"/>
        <v>-188</v>
      </c>
      <c r="F40" s="82">
        <f t="shared" si="8"/>
        <v>24</v>
      </c>
      <c r="G40" s="35">
        <f t="shared" si="9"/>
        <v>1.3129102844638949E-2</v>
      </c>
    </row>
    <row r="41" spans="1:7" x14ac:dyDescent="0.25">
      <c r="A41" s="81" t="s">
        <v>19</v>
      </c>
      <c r="B41" s="211">
        <f t="shared" si="8"/>
        <v>4758</v>
      </c>
      <c r="C41" s="211">
        <f t="shared" si="8"/>
        <v>4486</v>
      </c>
      <c r="D41" s="211">
        <f t="shared" si="8"/>
        <v>72</v>
      </c>
      <c r="E41" s="211">
        <f t="shared" si="8"/>
        <v>-344</v>
      </c>
      <c r="F41" s="82">
        <f t="shared" si="8"/>
        <v>-272</v>
      </c>
      <c r="G41" s="35">
        <f t="shared" si="9"/>
        <v>-5.7166876839007986E-2</v>
      </c>
    </row>
    <row r="42" spans="1:7" x14ac:dyDescent="0.25">
      <c r="A42" s="81" t="s">
        <v>87</v>
      </c>
      <c r="B42" s="211">
        <f t="shared" si="8"/>
        <v>31328</v>
      </c>
      <c r="C42" s="211">
        <f t="shared" si="8"/>
        <v>32669</v>
      </c>
      <c r="D42" s="211">
        <f t="shared" si="8"/>
        <v>1729</v>
      </c>
      <c r="E42" s="211">
        <f t="shared" si="8"/>
        <v>-388</v>
      </c>
      <c r="F42" s="82">
        <f t="shared" si="8"/>
        <v>1341</v>
      </c>
      <c r="G42" s="35">
        <f t="shared" si="9"/>
        <v>4.2805158324821249E-2</v>
      </c>
    </row>
    <row r="43" spans="1:7" x14ac:dyDescent="0.25">
      <c r="A43" s="81" t="s">
        <v>23</v>
      </c>
      <c r="B43" s="211">
        <f t="shared" si="8"/>
        <v>1550</v>
      </c>
      <c r="C43" s="211">
        <f t="shared" si="8"/>
        <v>1495</v>
      </c>
      <c r="D43" s="211">
        <f t="shared" si="8"/>
        <v>42</v>
      </c>
      <c r="E43" s="211">
        <f t="shared" si="8"/>
        <v>-97</v>
      </c>
      <c r="F43" s="82">
        <f t="shared" si="8"/>
        <v>-55</v>
      </c>
      <c r="G43" s="35">
        <f t="shared" si="9"/>
        <v>-3.5483870967741936E-2</v>
      </c>
    </row>
    <row r="44" spans="1:7" x14ac:dyDescent="0.25">
      <c r="A44" s="43" t="s">
        <v>86</v>
      </c>
      <c r="B44" s="211">
        <f t="shared" si="8"/>
        <v>783</v>
      </c>
      <c r="C44" s="211">
        <f t="shared" si="8"/>
        <v>744</v>
      </c>
      <c r="D44" s="211">
        <f t="shared" si="8"/>
        <v>5</v>
      </c>
      <c r="E44" s="211">
        <f t="shared" si="8"/>
        <v>-44</v>
      </c>
      <c r="F44" s="82">
        <f t="shared" si="8"/>
        <v>-39</v>
      </c>
      <c r="G44" s="35">
        <f t="shared" si="9"/>
        <v>-4.9808429118773943E-2</v>
      </c>
    </row>
    <row r="45" spans="1:7" x14ac:dyDescent="0.25">
      <c r="A45" s="81" t="s">
        <v>27</v>
      </c>
      <c r="B45" s="211">
        <f t="shared" si="8"/>
        <v>1070</v>
      </c>
      <c r="C45" s="211">
        <f t="shared" si="8"/>
        <v>1087</v>
      </c>
      <c r="D45" s="211">
        <f t="shared" si="8"/>
        <v>42</v>
      </c>
      <c r="E45" s="211">
        <f t="shared" si="8"/>
        <v>-25</v>
      </c>
      <c r="F45" s="82">
        <f t="shared" si="8"/>
        <v>17</v>
      </c>
      <c r="G45" s="35">
        <f t="shared" si="9"/>
        <v>1.5887850467289719E-2</v>
      </c>
    </row>
    <row r="46" spans="1:7" x14ac:dyDescent="0.25">
      <c r="A46" s="81" t="s">
        <v>16</v>
      </c>
      <c r="B46" s="211">
        <f t="shared" si="8"/>
        <v>4454</v>
      </c>
      <c r="C46" s="211">
        <f t="shared" si="8"/>
        <v>4640</v>
      </c>
      <c r="D46" s="211">
        <f t="shared" si="8"/>
        <v>280</v>
      </c>
      <c r="E46" s="211">
        <f t="shared" si="8"/>
        <v>-94</v>
      </c>
      <c r="F46" s="82">
        <f t="shared" si="8"/>
        <v>186</v>
      </c>
      <c r="G46" s="35">
        <f t="shared" si="9"/>
        <v>4.1760215536596319E-2</v>
      </c>
    </row>
    <row r="47" spans="1:7" x14ac:dyDescent="0.25">
      <c r="A47" s="44" t="s">
        <v>89</v>
      </c>
      <c r="B47" s="211">
        <f t="shared" si="8"/>
        <v>158</v>
      </c>
      <c r="C47" s="211">
        <f t="shared" si="8"/>
        <v>187</v>
      </c>
      <c r="D47" s="211">
        <f t="shared" si="8"/>
        <v>30</v>
      </c>
      <c r="E47" s="211">
        <f t="shared" si="8"/>
        <v>-1</v>
      </c>
      <c r="F47" s="82">
        <f t="shared" si="8"/>
        <v>29</v>
      </c>
      <c r="G47" s="35">
        <f t="shared" si="9"/>
        <v>0.18354430379746836</v>
      </c>
    </row>
    <row r="48" spans="1:7" x14ac:dyDescent="0.25">
      <c r="A48" s="81" t="s">
        <v>15</v>
      </c>
      <c r="B48" s="211">
        <f t="shared" si="8"/>
        <v>3472</v>
      </c>
      <c r="C48" s="211">
        <f t="shared" si="8"/>
        <v>3379</v>
      </c>
      <c r="D48" s="211">
        <f t="shared" si="8"/>
        <v>46</v>
      </c>
      <c r="E48" s="211">
        <f t="shared" si="8"/>
        <v>-139</v>
      </c>
      <c r="F48" s="82">
        <f t="shared" si="8"/>
        <v>-93</v>
      </c>
      <c r="G48" s="35">
        <f t="shared" si="9"/>
        <v>-2.6785714285714284E-2</v>
      </c>
    </row>
    <row r="49" spans="1:7" x14ac:dyDescent="0.25">
      <c r="A49" s="81" t="s">
        <v>35</v>
      </c>
      <c r="B49" s="211">
        <f t="shared" si="8"/>
        <v>293</v>
      </c>
      <c r="C49" s="211">
        <f t="shared" si="8"/>
        <v>295</v>
      </c>
      <c r="D49" s="211">
        <f t="shared" si="8"/>
        <v>2</v>
      </c>
      <c r="E49" s="211">
        <f t="shared" si="8"/>
        <v>0</v>
      </c>
      <c r="F49" s="82">
        <f t="shared" si="8"/>
        <v>2</v>
      </c>
      <c r="G49" s="35">
        <f t="shared" si="9"/>
        <v>6.8259385665529011E-3</v>
      </c>
    </row>
    <row r="50" spans="1:7" x14ac:dyDescent="0.25">
      <c r="A50" s="33" t="s">
        <v>114</v>
      </c>
      <c r="B50" s="112">
        <f t="shared" si="8"/>
        <v>130297</v>
      </c>
      <c r="C50" s="112">
        <f t="shared" si="8"/>
        <v>136316</v>
      </c>
      <c r="D50" s="112">
        <f t="shared" si="8"/>
        <v>12054</v>
      </c>
      <c r="E50" s="112">
        <f t="shared" si="8"/>
        <v>-6035</v>
      </c>
      <c r="F50" s="32">
        <f t="shared" si="8"/>
        <v>6019</v>
      </c>
      <c r="G50" s="34">
        <f t="shared" si="9"/>
        <v>4.6194463418190751E-2</v>
      </c>
    </row>
    <row r="51" spans="1:7" x14ac:dyDescent="0.25">
      <c r="A51" s="81" t="s">
        <v>31</v>
      </c>
      <c r="B51" s="211">
        <f t="shared" si="8"/>
        <v>11163</v>
      </c>
      <c r="C51" s="211">
        <f t="shared" si="8"/>
        <v>11935</v>
      </c>
      <c r="D51" s="211">
        <f t="shared" si="8"/>
        <v>1360</v>
      </c>
      <c r="E51" s="211">
        <f t="shared" si="8"/>
        <v>-588</v>
      </c>
      <c r="F51" s="82">
        <f t="shared" si="8"/>
        <v>772</v>
      </c>
      <c r="G51" s="35">
        <f t="shared" si="9"/>
        <v>6.9157036638896358E-2</v>
      </c>
    </row>
    <row r="52" spans="1:7" x14ac:dyDescent="0.25">
      <c r="A52" s="81" t="s">
        <v>29</v>
      </c>
      <c r="B52" s="211">
        <f t="shared" si="8"/>
        <v>26572</v>
      </c>
      <c r="C52" s="211">
        <f t="shared" si="8"/>
        <v>26907</v>
      </c>
      <c r="D52" s="211">
        <f t="shared" si="8"/>
        <v>1676</v>
      </c>
      <c r="E52" s="211">
        <f t="shared" si="8"/>
        <v>-1341</v>
      </c>
      <c r="F52" s="82">
        <f t="shared" si="8"/>
        <v>335</v>
      </c>
      <c r="G52" s="35">
        <f t="shared" si="9"/>
        <v>1.2607255757940689E-2</v>
      </c>
    </row>
    <row r="53" spans="1:7" x14ac:dyDescent="0.25">
      <c r="A53" s="81" t="s">
        <v>93</v>
      </c>
      <c r="B53" s="211">
        <f t="shared" si="8"/>
        <v>18858</v>
      </c>
      <c r="C53" s="211">
        <f t="shared" si="8"/>
        <v>19222</v>
      </c>
      <c r="D53" s="211">
        <f t="shared" si="8"/>
        <v>1068</v>
      </c>
      <c r="E53" s="211">
        <f t="shared" si="8"/>
        <v>-704</v>
      </c>
      <c r="F53" s="82">
        <f t="shared" si="8"/>
        <v>364</v>
      </c>
      <c r="G53" s="35">
        <f t="shared" si="9"/>
        <v>1.9302152932442463E-2</v>
      </c>
    </row>
    <row r="54" spans="1:7" x14ac:dyDescent="0.25">
      <c r="A54" s="81" t="s">
        <v>91</v>
      </c>
      <c r="B54" s="211">
        <f t="shared" si="8"/>
        <v>12975</v>
      </c>
      <c r="C54" s="211">
        <f t="shared" si="8"/>
        <v>13511</v>
      </c>
      <c r="D54" s="211">
        <f t="shared" si="8"/>
        <v>932</v>
      </c>
      <c r="E54" s="211">
        <f t="shared" si="8"/>
        <v>-396</v>
      </c>
      <c r="F54" s="82">
        <f t="shared" si="8"/>
        <v>536</v>
      </c>
      <c r="G54" s="35">
        <f t="shared" si="9"/>
        <v>4.1310211946050099E-2</v>
      </c>
    </row>
    <row r="55" spans="1:7" x14ac:dyDescent="0.25">
      <c r="A55" s="81" t="s">
        <v>90</v>
      </c>
      <c r="B55" s="211">
        <f t="shared" si="8"/>
        <v>35334</v>
      </c>
      <c r="C55" s="211">
        <f t="shared" si="8"/>
        <v>36553</v>
      </c>
      <c r="D55" s="211">
        <f t="shared" si="8"/>
        <v>2770</v>
      </c>
      <c r="E55" s="211">
        <f t="shared" si="8"/>
        <v>-1551</v>
      </c>
      <c r="F55" s="82">
        <f t="shared" si="8"/>
        <v>1219</v>
      </c>
      <c r="G55" s="35">
        <f t="shared" si="9"/>
        <v>3.4499349068885493E-2</v>
      </c>
    </row>
    <row r="56" spans="1:7" x14ac:dyDescent="0.25">
      <c r="A56" s="81" t="s">
        <v>94</v>
      </c>
      <c r="B56" s="211">
        <v>22166</v>
      </c>
      <c r="C56" s="211">
        <v>25035</v>
      </c>
      <c r="D56" s="211">
        <v>3958</v>
      </c>
      <c r="E56" s="211">
        <v>-1089</v>
      </c>
      <c r="F56" s="211">
        <v>2869</v>
      </c>
      <c r="G56" s="35">
        <f t="shared" si="9"/>
        <v>0.16285446762974853</v>
      </c>
    </row>
    <row r="57" spans="1:7" x14ac:dyDescent="0.25">
      <c r="A57" s="81" t="s">
        <v>26</v>
      </c>
      <c r="B57" s="211">
        <f t="shared" ref="B57:G58" si="10">B28</f>
        <v>3229</v>
      </c>
      <c r="C57" s="211">
        <f t="shared" si="10"/>
        <v>3153</v>
      </c>
      <c r="D57" s="211">
        <f t="shared" si="10"/>
        <v>290</v>
      </c>
      <c r="E57" s="211">
        <f t="shared" si="10"/>
        <v>-366</v>
      </c>
      <c r="F57" s="82">
        <f t="shared" si="10"/>
        <v>-76</v>
      </c>
      <c r="G57" s="35">
        <f t="shared" si="10"/>
        <v>-2.3536698668318364E-2</v>
      </c>
    </row>
    <row r="58" spans="1:7" x14ac:dyDescent="0.25">
      <c r="A58" s="33" t="s">
        <v>73</v>
      </c>
      <c r="B58" s="112">
        <f t="shared" si="10"/>
        <v>237745</v>
      </c>
      <c r="C58" s="112">
        <f t="shared" si="10"/>
        <v>247195</v>
      </c>
      <c r="D58" s="112">
        <f t="shared" si="10"/>
        <v>18590</v>
      </c>
      <c r="E58" s="112">
        <f t="shared" si="10"/>
        <v>-9140</v>
      </c>
      <c r="F58" s="32">
        <f t="shared" si="10"/>
        <v>9450</v>
      </c>
      <c r="G58" s="34">
        <f t="shared" si="10"/>
        <v>3.9748469999369075E-2</v>
      </c>
    </row>
    <row r="70" spans="1:6" x14ac:dyDescent="0.25">
      <c r="A70" t="s">
        <v>172</v>
      </c>
    </row>
    <row r="71" spans="1:6" x14ac:dyDescent="0.25">
      <c r="A71" s="1" t="s">
        <v>6</v>
      </c>
      <c r="B71" s="1">
        <v>2019</v>
      </c>
      <c r="C71" s="1">
        <v>2020</v>
      </c>
      <c r="D71" s="1">
        <v>2020</v>
      </c>
      <c r="E71" s="1">
        <v>2020</v>
      </c>
      <c r="F71" s="1">
        <v>2020</v>
      </c>
    </row>
    <row r="72" spans="1:6" x14ac:dyDescent="0.25">
      <c r="B72" s="1" t="s">
        <v>174</v>
      </c>
      <c r="C72" s="1" t="s">
        <v>174</v>
      </c>
      <c r="D72" s="1" t="s">
        <v>173</v>
      </c>
      <c r="E72" s="1" t="s">
        <v>101</v>
      </c>
      <c r="F72" s="1" t="s">
        <v>102</v>
      </c>
    </row>
    <row r="73" spans="1:6" x14ac:dyDescent="0.25">
      <c r="A73" t="s">
        <v>99</v>
      </c>
      <c r="B73">
        <v>286</v>
      </c>
      <c r="C73">
        <v>287</v>
      </c>
      <c r="D73">
        <v>1</v>
      </c>
      <c r="F73">
        <v>1</v>
      </c>
    </row>
    <row r="74" spans="1:6" x14ac:dyDescent="0.25">
      <c r="A74" t="s">
        <v>20</v>
      </c>
      <c r="B74">
        <v>2150</v>
      </c>
      <c r="C74">
        <v>2139</v>
      </c>
      <c r="D74">
        <v>44</v>
      </c>
      <c r="E74">
        <v>-55</v>
      </c>
      <c r="F74">
        <v>-11</v>
      </c>
    </row>
    <row r="75" spans="1:6" x14ac:dyDescent="0.25">
      <c r="A75" t="s">
        <v>31</v>
      </c>
      <c r="B75">
        <v>11163</v>
      </c>
      <c r="C75">
        <v>11935</v>
      </c>
      <c r="D75">
        <v>1360</v>
      </c>
      <c r="E75">
        <v>-588</v>
      </c>
      <c r="F75">
        <v>772</v>
      </c>
    </row>
    <row r="76" spans="1:6" x14ac:dyDescent="0.25">
      <c r="A76" t="s">
        <v>17</v>
      </c>
      <c r="B76">
        <v>27554</v>
      </c>
      <c r="C76">
        <v>28859</v>
      </c>
      <c r="D76">
        <v>2336</v>
      </c>
      <c r="E76">
        <v>-1031</v>
      </c>
      <c r="F76">
        <v>1305</v>
      </c>
    </row>
    <row r="77" spans="1:6" x14ac:dyDescent="0.25">
      <c r="A77" t="s">
        <v>93</v>
      </c>
      <c r="B77">
        <v>18858</v>
      </c>
      <c r="C77">
        <v>19222</v>
      </c>
      <c r="D77">
        <v>1068</v>
      </c>
      <c r="E77">
        <v>-704</v>
      </c>
      <c r="F77">
        <v>364</v>
      </c>
    </row>
    <row r="78" spans="1:6" x14ac:dyDescent="0.25">
      <c r="A78" t="s">
        <v>91</v>
      </c>
      <c r="B78">
        <v>12975</v>
      </c>
      <c r="C78">
        <v>13511</v>
      </c>
      <c r="D78">
        <v>932</v>
      </c>
      <c r="E78">
        <v>-396</v>
      </c>
      <c r="F78">
        <v>536</v>
      </c>
    </row>
    <row r="79" spans="1:6" x14ac:dyDescent="0.25">
      <c r="A79" t="s">
        <v>90</v>
      </c>
      <c r="B79">
        <v>35334</v>
      </c>
      <c r="C79">
        <v>36553</v>
      </c>
      <c r="D79">
        <v>2770</v>
      </c>
      <c r="E79">
        <v>-1551</v>
      </c>
      <c r="F79">
        <v>1219</v>
      </c>
    </row>
    <row r="80" spans="1:6" x14ac:dyDescent="0.25">
      <c r="A80" t="s">
        <v>88</v>
      </c>
      <c r="B80">
        <v>18998</v>
      </c>
      <c r="C80">
        <v>19714</v>
      </c>
      <c r="D80">
        <v>1201</v>
      </c>
      <c r="E80">
        <v>-485</v>
      </c>
      <c r="F80">
        <v>716</v>
      </c>
    </row>
    <row r="81" spans="1:6" x14ac:dyDescent="0.25">
      <c r="A81" t="s">
        <v>95</v>
      </c>
      <c r="B81">
        <v>451</v>
      </c>
      <c r="C81">
        <v>410</v>
      </c>
      <c r="D81">
        <v>9</v>
      </c>
      <c r="E81">
        <v>-50</v>
      </c>
      <c r="F81">
        <v>-41</v>
      </c>
    </row>
    <row r="82" spans="1:6" x14ac:dyDescent="0.25">
      <c r="A82" t="s">
        <v>97</v>
      </c>
      <c r="B82">
        <v>1741</v>
      </c>
      <c r="C82">
        <v>1879</v>
      </c>
      <c r="D82">
        <v>146</v>
      </c>
      <c r="E82">
        <v>-8</v>
      </c>
      <c r="F82">
        <v>138</v>
      </c>
    </row>
    <row r="83" spans="1:6" x14ac:dyDescent="0.25">
      <c r="A83" t="s">
        <v>92</v>
      </c>
      <c r="B83">
        <v>1828</v>
      </c>
      <c r="C83">
        <v>1852</v>
      </c>
      <c r="D83">
        <v>212</v>
      </c>
      <c r="E83">
        <v>-188</v>
      </c>
      <c r="F83">
        <v>24</v>
      </c>
    </row>
    <row r="84" spans="1:6" x14ac:dyDescent="0.25">
      <c r="A84" t="s">
        <v>96</v>
      </c>
      <c r="B84">
        <v>660</v>
      </c>
      <c r="C84">
        <v>663</v>
      </c>
      <c r="D84">
        <v>15</v>
      </c>
      <c r="E84">
        <v>-12</v>
      </c>
      <c r="F84">
        <v>3</v>
      </c>
    </row>
    <row r="85" spans="1:6" x14ac:dyDescent="0.25">
      <c r="A85" t="s">
        <v>29</v>
      </c>
      <c r="B85">
        <v>26572</v>
      </c>
      <c r="C85">
        <v>26907</v>
      </c>
      <c r="D85">
        <v>1676</v>
      </c>
      <c r="E85">
        <v>-1341</v>
      </c>
      <c r="F85">
        <v>335</v>
      </c>
    </row>
    <row r="86" spans="1:6" x14ac:dyDescent="0.25">
      <c r="A86" t="s">
        <v>24</v>
      </c>
      <c r="B86">
        <v>5839</v>
      </c>
      <c r="C86">
        <v>6012</v>
      </c>
      <c r="D86">
        <v>317</v>
      </c>
      <c r="E86">
        <v>-144</v>
      </c>
      <c r="F86">
        <v>173</v>
      </c>
    </row>
    <row r="87" spans="1:6" x14ac:dyDescent="0.25">
      <c r="A87" t="s">
        <v>19</v>
      </c>
      <c r="B87">
        <v>4758</v>
      </c>
      <c r="C87">
        <v>4486</v>
      </c>
      <c r="D87">
        <v>72</v>
      </c>
      <c r="E87">
        <v>-344</v>
      </c>
      <c r="F87">
        <v>-272</v>
      </c>
    </row>
    <row r="88" spans="1:6" x14ac:dyDescent="0.25">
      <c r="A88" t="s">
        <v>87</v>
      </c>
      <c r="B88">
        <v>31328</v>
      </c>
      <c r="C88">
        <v>32669</v>
      </c>
      <c r="D88">
        <v>1729</v>
      </c>
      <c r="E88">
        <v>-388</v>
      </c>
      <c r="F88">
        <v>1341</v>
      </c>
    </row>
    <row r="89" spans="1:6" x14ac:dyDescent="0.25">
      <c r="A89" t="s">
        <v>23</v>
      </c>
      <c r="B89">
        <v>1550</v>
      </c>
      <c r="C89">
        <v>1495</v>
      </c>
      <c r="D89">
        <v>42</v>
      </c>
      <c r="E89">
        <v>-97</v>
      </c>
      <c r="F89">
        <v>-55</v>
      </c>
    </row>
    <row r="90" spans="1:6" x14ac:dyDescent="0.25">
      <c r="A90" t="s">
        <v>86</v>
      </c>
      <c r="B90">
        <v>783</v>
      </c>
      <c r="C90">
        <v>744</v>
      </c>
      <c r="D90">
        <v>5</v>
      </c>
      <c r="E90">
        <v>-44</v>
      </c>
      <c r="F90">
        <v>-39</v>
      </c>
    </row>
    <row r="91" spans="1:6" x14ac:dyDescent="0.25">
      <c r="A91" t="s">
        <v>13</v>
      </c>
      <c r="B91">
        <v>7214</v>
      </c>
      <c r="C91">
        <v>7648</v>
      </c>
      <c r="D91">
        <v>1022</v>
      </c>
      <c r="E91">
        <v>-588</v>
      </c>
      <c r="F91">
        <v>434</v>
      </c>
    </row>
    <row r="92" spans="1:6" x14ac:dyDescent="0.25">
      <c r="A92" t="s">
        <v>94</v>
      </c>
      <c r="B92">
        <v>14952</v>
      </c>
      <c r="C92">
        <v>17387</v>
      </c>
      <c r="D92">
        <v>2936</v>
      </c>
      <c r="E92">
        <v>-501</v>
      </c>
      <c r="F92">
        <v>2435</v>
      </c>
    </row>
    <row r="93" spans="1:6" x14ac:dyDescent="0.25">
      <c r="A93" t="s">
        <v>26</v>
      </c>
      <c r="B93">
        <v>3229</v>
      </c>
      <c r="C93">
        <v>3153</v>
      </c>
      <c r="D93">
        <v>290</v>
      </c>
      <c r="E93">
        <v>-366</v>
      </c>
      <c r="F93">
        <v>-76</v>
      </c>
    </row>
    <row r="94" spans="1:6" x14ac:dyDescent="0.25">
      <c r="A94" t="s">
        <v>27</v>
      </c>
      <c r="B94">
        <v>1070</v>
      </c>
      <c r="C94">
        <v>1087</v>
      </c>
      <c r="D94">
        <v>42</v>
      </c>
      <c r="E94">
        <v>-25</v>
      </c>
      <c r="F94">
        <v>17</v>
      </c>
    </row>
    <row r="95" spans="1:6" x14ac:dyDescent="0.25">
      <c r="A95" t="s">
        <v>100</v>
      </c>
      <c r="B95">
        <v>75</v>
      </c>
      <c r="C95">
        <v>82</v>
      </c>
      <c r="D95">
        <v>7</v>
      </c>
      <c r="F95">
        <v>7</v>
      </c>
    </row>
    <row r="96" spans="1:6" x14ac:dyDescent="0.25">
      <c r="A96" t="s">
        <v>16</v>
      </c>
      <c r="B96">
        <v>4454</v>
      </c>
      <c r="C96">
        <v>4640</v>
      </c>
      <c r="D96">
        <v>280</v>
      </c>
      <c r="E96">
        <v>-94</v>
      </c>
      <c r="F96">
        <v>186</v>
      </c>
    </row>
    <row r="97" spans="1:6" x14ac:dyDescent="0.25">
      <c r="A97" t="s">
        <v>89</v>
      </c>
      <c r="B97">
        <v>158</v>
      </c>
      <c r="C97">
        <v>187</v>
      </c>
      <c r="D97">
        <v>30</v>
      </c>
      <c r="E97">
        <v>-1</v>
      </c>
      <c r="F97">
        <v>29</v>
      </c>
    </row>
    <row r="98" spans="1:6" x14ac:dyDescent="0.25">
      <c r="A98" t="s">
        <v>15</v>
      </c>
      <c r="B98">
        <v>3472</v>
      </c>
      <c r="C98">
        <v>3379</v>
      </c>
      <c r="D98">
        <v>46</v>
      </c>
      <c r="E98">
        <v>-139</v>
      </c>
      <c r="F98">
        <v>-93</v>
      </c>
    </row>
    <row r="99" spans="1:6" x14ac:dyDescent="0.25">
      <c r="A99" t="s">
        <v>35</v>
      </c>
      <c r="B99">
        <v>293</v>
      </c>
      <c r="C99">
        <v>295</v>
      </c>
      <c r="D99">
        <v>2</v>
      </c>
      <c r="F99">
        <v>2</v>
      </c>
    </row>
    <row r="100" spans="1:6" x14ac:dyDescent="0.25">
      <c r="A100" t="s">
        <v>38</v>
      </c>
      <c r="B100">
        <f>SUM(B73:B99)</f>
        <v>237745</v>
      </c>
      <c r="C100">
        <f>SUM(C73:C99)</f>
        <v>247195</v>
      </c>
      <c r="D100">
        <f>SUM(D73:D99)</f>
        <v>18590</v>
      </c>
      <c r="E100">
        <f>SUM(E73:E99)</f>
        <v>-9140</v>
      </c>
      <c r="F100">
        <f>SUM(F73:F99)</f>
        <v>9450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870E7-0407-4DEC-9E54-9554A90BEABC}">
  <sheetPr>
    <tabColor rgb="FF0070C0"/>
  </sheetPr>
  <dimension ref="A1:M33"/>
  <sheetViews>
    <sheetView zoomScale="106" zoomScaleNormal="106" workbookViewId="0">
      <selection activeCell="M4" sqref="M4"/>
    </sheetView>
  </sheetViews>
  <sheetFormatPr defaultRowHeight="15" x14ac:dyDescent="0.25"/>
  <cols>
    <col min="1" max="1" width="64.7109375" customWidth="1"/>
    <col min="2" max="10" width="11.5703125" bestFit="1" customWidth="1"/>
    <col min="11" max="11" width="9.5703125" customWidth="1"/>
    <col min="12" max="12" width="10.5703125" bestFit="1" customWidth="1"/>
  </cols>
  <sheetData>
    <row r="1" spans="1:13" x14ac:dyDescent="0.25">
      <c r="A1" s="1" t="s">
        <v>178</v>
      </c>
    </row>
    <row r="2" spans="1:13" x14ac:dyDescent="0.25"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  <c r="L2" t="s">
        <v>111</v>
      </c>
      <c r="M2" t="s">
        <v>76</v>
      </c>
    </row>
    <row r="3" spans="1:13" x14ac:dyDescent="0.25">
      <c r="A3" t="s">
        <v>10</v>
      </c>
      <c r="B3" s="10">
        <f>B30</f>
        <v>99587</v>
      </c>
      <c r="C3" s="10">
        <f t="shared" ref="C3:K3" si="0">C30</f>
        <v>103590</v>
      </c>
      <c r="D3" s="10">
        <f t="shared" si="0"/>
        <v>108273</v>
      </c>
      <c r="E3" s="10">
        <f t="shared" si="0"/>
        <v>115755</v>
      </c>
      <c r="F3" s="10">
        <f t="shared" si="0"/>
        <v>125166</v>
      </c>
      <c r="G3" s="10">
        <f t="shared" si="0"/>
        <v>134722</v>
      </c>
      <c r="H3" s="10">
        <f t="shared" si="0"/>
        <v>145840</v>
      </c>
      <c r="I3" s="10">
        <f t="shared" si="0"/>
        <v>154984</v>
      </c>
      <c r="J3" s="10">
        <f t="shared" si="0"/>
        <v>165348</v>
      </c>
      <c r="K3" s="10">
        <f t="shared" si="0"/>
        <v>171206</v>
      </c>
      <c r="L3" s="10">
        <f>K3-J3</f>
        <v>5858</v>
      </c>
      <c r="M3" s="9">
        <f>K3/$K$6</f>
        <v>0.38965182916004754</v>
      </c>
    </row>
    <row r="4" spans="1:13" x14ac:dyDescent="0.25">
      <c r="A4" t="s">
        <v>79</v>
      </c>
      <c r="B4" s="10">
        <f>B31</f>
        <v>125200</v>
      </c>
      <c r="C4" s="10">
        <f t="shared" ref="C4:K4" si="1">C31</f>
        <v>128767</v>
      </c>
      <c r="D4" s="10">
        <f t="shared" si="1"/>
        <v>132392</v>
      </c>
      <c r="E4" s="10">
        <f t="shared" si="1"/>
        <v>139804</v>
      </c>
      <c r="F4" s="10">
        <f t="shared" si="1"/>
        <v>149447</v>
      </c>
      <c r="G4" s="10">
        <f t="shared" si="1"/>
        <v>157480</v>
      </c>
      <c r="H4" s="10">
        <f t="shared" si="1"/>
        <v>163858</v>
      </c>
      <c r="I4" s="10">
        <f t="shared" si="1"/>
        <v>172222</v>
      </c>
      <c r="J4" s="10">
        <f t="shared" si="1"/>
        <v>178482</v>
      </c>
      <c r="K4" s="10">
        <f t="shared" si="1"/>
        <v>182444</v>
      </c>
      <c r="L4" s="10">
        <f>K4-J4</f>
        <v>3962</v>
      </c>
      <c r="M4" s="9">
        <f>K4/$K$6</f>
        <v>0.41522866207536951</v>
      </c>
    </row>
    <row r="5" spans="1:13" x14ac:dyDescent="0.25">
      <c r="A5" t="s">
        <v>85</v>
      </c>
      <c r="B5" s="10">
        <f>B32</f>
        <v>59057</v>
      </c>
      <c r="C5" s="10">
        <f t="shared" ref="C5:K5" si="2">C32</f>
        <v>59950</v>
      </c>
      <c r="D5" s="10">
        <f t="shared" si="2"/>
        <v>61674</v>
      </c>
      <c r="E5" s="10">
        <f t="shared" si="2"/>
        <v>64594</v>
      </c>
      <c r="F5" s="10">
        <f t="shared" si="2"/>
        <v>67882</v>
      </c>
      <c r="G5" s="10">
        <f t="shared" si="2"/>
        <v>71530</v>
      </c>
      <c r="H5" s="10">
        <f t="shared" si="2"/>
        <v>77003</v>
      </c>
      <c r="I5" s="10">
        <f t="shared" si="2"/>
        <v>81782</v>
      </c>
      <c r="J5" s="10">
        <f t="shared" si="2"/>
        <v>85469</v>
      </c>
      <c r="K5" s="10">
        <f t="shared" si="2"/>
        <v>85732</v>
      </c>
      <c r="L5" s="10">
        <f>K5-J5</f>
        <v>263</v>
      </c>
      <c r="M5" s="9">
        <f>K5/$K$6</f>
        <v>0.19511950876458298</v>
      </c>
    </row>
    <row r="6" spans="1:13" x14ac:dyDescent="0.25">
      <c r="A6" t="s">
        <v>66</v>
      </c>
      <c r="B6" s="10">
        <f>SUM(B3:B5)</f>
        <v>283844</v>
      </c>
      <c r="C6" s="10">
        <f t="shared" ref="C6:K6" si="3">SUM(C3:C5)</f>
        <v>292307</v>
      </c>
      <c r="D6" s="10">
        <f t="shared" si="3"/>
        <v>302339</v>
      </c>
      <c r="E6" s="10">
        <f t="shared" si="3"/>
        <v>320153</v>
      </c>
      <c r="F6" s="10">
        <f t="shared" si="3"/>
        <v>342495</v>
      </c>
      <c r="G6" s="10">
        <f t="shared" si="3"/>
        <v>363732</v>
      </c>
      <c r="H6" s="10">
        <f t="shared" si="3"/>
        <v>386701</v>
      </c>
      <c r="I6" s="10">
        <f t="shared" si="3"/>
        <v>408988</v>
      </c>
      <c r="J6" s="10">
        <f t="shared" si="3"/>
        <v>429299</v>
      </c>
      <c r="K6" s="10">
        <f t="shared" si="3"/>
        <v>439382</v>
      </c>
      <c r="L6" s="10">
        <f>K6-J6</f>
        <v>10083</v>
      </c>
      <c r="M6" s="9">
        <f>K6/$K$6</f>
        <v>1</v>
      </c>
    </row>
    <row r="8" spans="1:13" x14ac:dyDescent="0.25">
      <c r="C8" s="10"/>
      <c r="D8" s="10"/>
      <c r="E8" s="10"/>
      <c r="F8" s="10"/>
      <c r="G8" s="10"/>
      <c r="H8" s="10"/>
      <c r="I8" s="10"/>
      <c r="J8" s="10"/>
      <c r="K8" s="10"/>
      <c r="L8" s="10"/>
      <c r="M8" s="9"/>
    </row>
    <row r="10" spans="1:13" x14ac:dyDescent="0.25">
      <c r="J10" s="16"/>
    </row>
    <row r="30" spans="1:11" x14ac:dyDescent="0.25">
      <c r="A30" t="s">
        <v>10</v>
      </c>
      <c r="B30" s="16">
        <v>99587</v>
      </c>
      <c r="C30" s="16">
        <v>103590</v>
      </c>
      <c r="D30" s="16">
        <v>108273</v>
      </c>
      <c r="E30" s="16">
        <v>115755</v>
      </c>
      <c r="F30" s="16">
        <v>125166</v>
      </c>
      <c r="G30" s="16">
        <v>134722</v>
      </c>
      <c r="H30" s="16">
        <v>145840</v>
      </c>
      <c r="I30" s="16">
        <v>154984</v>
      </c>
      <c r="J30" s="16">
        <v>165348</v>
      </c>
      <c r="K30" s="16">
        <v>171206</v>
      </c>
    </row>
    <row r="31" spans="1:11" x14ac:dyDescent="0.25">
      <c r="A31" t="s">
        <v>79</v>
      </c>
      <c r="B31" s="10">
        <v>125200</v>
      </c>
      <c r="C31" s="10">
        <v>128767</v>
      </c>
      <c r="D31" s="10">
        <v>132392</v>
      </c>
      <c r="E31" s="10">
        <v>139804</v>
      </c>
      <c r="F31" s="10">
        <v>149447</v>
      </c>
      <c r="G31" s="10">
        <v>157480</v>
      </c>
      <c r="H31" s="10">
        <v>163858</v>
      </c>
      <c r="I31" s="10">
        <v>172222</v>
      </c>
      <c r="J31" s="10">
        <v>178482</v>
      </c>
      <c r="K31" s="10">
        <v>182444</v>
      </c>
    </row>
    <row r="32" spans="1:11" x14ac:dyDescent="0.25">
      <c r="A32" t="s">
        <v>85</v>
      </c>
      <c r="B32" s="10">
        <v>59057</v>
      </c>
      <c r="C32" s="10">
        <v>59950</v>
      </c>
      <c r="D32" s="10">
        <v>61674</v>
      </c>
      <c r="E32" s="10">
        <v>64594</v>
      </c>
      <c r="F32" s="10">
        <v>67882</v>
      </c>
      <c r="G32" s="10">
        <v>71530</v>
      </c>
      <c r="H32" s="10">
        <v>77003</v>
      </c>
      <c r="I32" s="10">
        <v>81782</v>
      </c>
      <c r="J32" s="10">
        <v>85469</v>
      </c>
      <c r="K32" s="10">
        <v>85732</v>
      </c>
    </row>
    <row r="33" spans="1:11" x14ac:dyDescent="0.25">
      <c r="A33" t="s">
        <v>66</v>
      </c>
      <c r="B33" s="10">
        <v>283844</v>
      </c>
      <c r="C33" s="10">
        <v>292307</v>
      </c>
      <c r="D33" s="10">
        <v>302339</v>
      </c>
      <c r="E33" s="10">
        <v>320153</v>
      </c>
      <c r="F33" s="10">
        <v>342495</v>
      </c>
      <c r="G33" s="10">
        <v>363732</v>
      </c>
      <c r="H33" s="10">
        <v>386701</v>
      </c>
      <c r="I33" s="10">
        <v>408988</v>
      </c>
      <c r="J33" s="10">
        <v>429299</v>
      </c>
      <c r="K33" s="10">
        <v>439382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22DB0-F93E-4CBA-9B55-2A0D3B19B72C}">
  <sheetPr>
    <tabColor rgb="FF0070C0"/>
  </sheetPr>
  <dimension ref="A1:N28"/>
  <sheetViews>
    <sheetView tabSelected="1" zoomScaleNormal="100" workbookViewId="0">
      <selection activeCell="E35" sqref="E35"/>
    </sheetView>
  </sheetViews>
  <sheetFormatPr defaultRowHeight="15" x14ac:dyDescent="0.25"/>
  <cols>
    <col min="1" max="1" width="20.7109375" customWidth="1"/>
    <col min="2" max="11" width="15.28515625" bestFit="1" customWidth="1"/>
  </cols>
  <sheetData>
    <row r="1" spans="1:14" x14ac:dyDescent="0.25">
      <c r="A1" s="1" t="s">
        <v>134</v>
      </c>
    </row>
    <row r="3" spans="1:14" x14ac:dyDescent="0.2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</row>
    <row r="4" spans="1:14" x14ac:dyDescent="0.25">
      <c r="A4" s="178" t="s">
        <v>8</v>
      </c>
      <c r="B4" s="204">
        <f>B24+B25</f>
        <v>173564</v>
      </c>
      <c r="C4" s="204">
        <f t="shared" ref="C4:K4" si="0">C24+C25</f>
        <v>176433</v>
      </c>
      <c r="D4" s="204">
        <f t="shared" si="0"/>
        <v>179584</v>
      </c>
      <c r="E4" s="204">
        <f t="shared" si="0"/>
        <v>186335</v>
      </c>
      <c r="F4" s="204">
        <f t="shared" si="0"/>
        <v>197914</v>
      </c>
      <c r="G4" s="204">
        <f t="shared" si="0"/>
        <v>206060</v>
      </c>
      <c r="H4" s="204">
        <f t="shared" si="0"/>
        <v>215122</v>
      </c>
      <c r="I4" s="204">
        <f t="shared" si="0"/>
        <v>226294</v>
      </c>
      <c r="J4" s="204">
        <f t="shared" si="0"/>
        <v>233076</v>
      </c>
      <c r="K4" s="204">
        <f t="shared" si="0"/>
        <v>237122</v>
      </c>
      <c r="N4" s="9"/>
    </row>
    <row r="5" spans="1:14" x14ac:dyDescent="0.25">
      <c r="A5" s="178" t="s">
        <v>11</v>
      </c>
      <c r="B5" s="203">
        <f>B27</f>
        <v>110280</v>
      </c>
      <c r="C5" s="203">
        <f t="shared" ref="C5:K5" si="1">C27</f>
        <v>115874</v>
      </c>
      <c r="D5" s="203">
        <f t="shared" si="1"/>
        <v>122755</v>
      </c>
      <c r="E5" s="203">
        <f t="shared" si="1"/>
        <v>133818</v>
      </c>
      <c r="F5" s="203">
        <f t="shared" si="1"/>
        <v>144581</v>
      </c>
      <c r="G5" s="203">
        <f t="shared" si="1"/>
        <v>157672</v>
      </c>
      <c r="H5" s="203">
        <f t="shared" si="1"/>
        <v>171579</v>
      </c>
      <c r="I5" s="203">
        <f t="shared" si="1"/>
        <v>182694</v>
      </c>
      <c r="J5" s="203">
        <f t="shared" si="1"/>
        <v>196223</v>
      </c>
      <c r="K5" s="203">
        <f t="shared" si="1"/>
        <v>202260</v>
      </c>
      <c r="N5" s="9"/>
    </row>
    <row r="6" spans="1:14" x14ac:dyDescent="0.25">
      <c r="A6" t="s">
        <v>61</v>
      </c>
      <c r="B6" s="10">
        <f>B4+B5</f>
        <v>283844</v>
      </c>
      <c r="C6" s="10">
        <f t="shared" ref="C6:K6" si="2">C4+C5</f>
        <v>292307</v>
      </c>
      <c r="D6" s="10">
        <f t="shared" si="2"/>
        <v>302339</v>
      </c>
      <c r="E6" s="10">
        <f t="shared" si="2"/>
        <v>320153</v>
      </c>
      <c r="F6" s="10">
        <f t="shared" si="2"/>
        <v>342495</v>
      </c>
      <c r="G6" s="10">
        <f t="shared" si="2"/>
        <v>363732</v>
      </c>
      <c r="H6" s="10">
        <f t="shared" si="2"/>
        <v>386701</v>
      </c>
      <c r="I6" s="10">
        <f t="shared" si="2"/>
        <v>408988</v>
      </c>
      <c r="J6" s="10">
        <f t="shared" si="2"/>
        <v>429299</v>
      </c>
      <c r="K6" s="10">
        <f t="shared" si="2"/>
        <v>439382</v>
      </c>
    </row>
    <row r="23" spans="1:11" x14ac:dyDescent="0.25">
      <c r="A23" t="s">
        <v>37</v>
      </c>
      <c r="B23" t="s">
        <v>116</v>
      </c>
      <c r="C23" t="s">
        <v>117</v>
      </c>
      <c r="D23" t="s">
        <v>118</v>
      </c>
      <c r="E23" t="s">
        <v>119</v>
      </c>
      <c r="F23" t="s">
        <v>120</v>
      </c>
      <c r="G23" t="s">
        <v>121</v>
      </c>
      <c r="H23" t="s">
        <v>122</v>
      </c>
      <c r="I23" t="s">
        <v>123</v>
      </c>
      <c r="J23" t="s">
        <v>124</v>
      </c>
      <c r="K23" t="s">
        <v>133</v>
      </c>
    </row>
    <row r="24" spans="1:11" x14ac:dyDescent="0.25">
      <c r="A24" t="s">
        <v>8</v>
      </c>
      <c r="B24" s="10">
        <v>169863</v>
      </c>
      <c r="C24" s="10">
        <v>172649</v>
      </c>
      <c r="D24" s="10">
        <v>175657</v>
      </c>
      <c r="E24" s="10">
        <v>182365</v>
      </c>
      <c r="F24" s="10">
        <v>193869</v>
      </c>
      <c r="G24" s="10">
        <v>202048</v>
      </c>
      <c r="H24" s="10">
        <v>210913</v>
      </c>
      <c r="I24" s="10">
        <v>221963</v>
      </c>
      <c r="J24" s="10">
        <v>228991</v>
      </c>
      <c r="K24" s="10">
        <v>233134</v>
      </c>
    </row>
    <row r="25" spans="1:11" x14ac:dyDescent="0.25">
      <c r="A25" t="s">
        <v>33</v>
      </c>
      <c r="B25" s="10">
        <v>3701</v>
      </c>
      <c r="C25" s="10">
        <v>3784</v>
      </c>
      <c r="D25" s="10">
        <v>3927</v>
      </c>
      <c r="E25" s="10">
        <v>3970</v>
      </c>
      <c r="F25" s="10">
        <v>4045</v>
      </c>
      <c r="G25" s="10">
        <v>4012</v>
      </c>
      <c r="H25" s="10">
        <v>4209</v>
      </c>
      <c r="I25" s="10">
        <v>4331</v>
      </c>
      <c r="J25" s="10">
        <v>4085</v>
      </c>
      <c r="K25" s="10">
        <v>3988</v>
      </c>
    </row>
    <row r="26" spans="1:11" x14ac:dyDescent="0.25">
      <c r="A26" t="s">
        <v>8</v>
      </c>
      <c r="B26" s="10">
        <f>B24+B25</f>
        <v>173564</v>
      </c>
      <c r="C26" s="10">
        <f t="shared" ref="C26:K26" si="3">C24+C25</f>
        <v>176433</v>
      </c>
      <c r="D26" s="10">
        <f t="shared" si="3"/>
        <v>179584</v>
      </c>
      <c r="E26" s="10">
        <f t="shared" si="3"/>
        <v>186335</v>
      </c>
      <c r="F26" s="10">
        <f t="shared" si="3"/>
        <v>197914</v>
      </c>
      <c r="G26" s="10">
        <f t="shared" si="3"/>
        <v>206060</v>
      </c>
      <c r="H26" s="10">
        <f t="shared" si="3"/>
        <v>215122</v>
      </c>
      <c r="I26" s="10">
        <f t="shared" si="3"/>
        <v>226294</v>
      </c>
      <c r="J26" s="10">
        <f t="shared" si="3"/>
        <v>233076</v>
      </c>
      <c r="K26" s="10">
        <f t="shared" si="3"/>
        <v>237122</v>
      </c>
    </row>
    <row r="27" spans="1:11" x14ac:dyDescent="0.25">
      <c r="A27" t="s">
        <v>11</v>
      </c>
      <c r="B27" s="10">
        <v>110280</v>
      </c>
      <c r="C27" s="10">
        <v>115874</v>
      </c>
      <c r="D27" s="10">
        <v>122755</v>
      </c>
      <c r="E27" s="10">
        <v>133818</v>
      </c>
      <c r="F27" s="10">
        <v>144581</v>
      </c>
      <c r="G27" s="10">
        <v>157672</v>
      </c>
      <c r="H27" s="10">
        <v>171579</v>
      </c>
      <c r="I27" s="10">
        <v>182694</v>
      </c>
      <c r="J27" s="10">
        <v>196223</v>
      </c>
      <c r="K27" s="10">
        <v>202260</v>
      </c>
    </row>
    <row r="28" spans="1:11" x14ac:dyDescent="0.25">
      <c r="A28" t="s">
        <v>61</v>
      </c>
      <c r="B28">
        <f>B26+B27</f>
        <v>283844</v>
      </c>
      <c r="C28">
        <f t="shared" ref="C28:K28" si="4">C26+C27</f>
        <v>292307</v>
      </c>
      <c r="D28">
        <f t="shared" si="4"/>
        <v>302339</v>
      </c>
      <c r="E28">
        <f t="shared" si="4"/>
        <v>320153</v>
      </c>
      <c r="F28">
        <f t="shared" si="4"/>
        <v>342495</v>
      </c>
      <c r="G28">
        <f t="shared" si="4"/>
        <v>363732</v>
      </c>
      <c r="H28">
        <f t="shared" si="4"/>
        <v>386701</v>
      </c>
      <c r="I28">
        <f t="shared" si="4"/>
        <v>408988</v>
      </c>
      <c r="J28">
        <f t="shared" si="4"/>
        <v>429299</v>
      </c>
      <c r="K28">
        <f t="shared" si="4"/>
        <v>439382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285A5-FFCA-4F27-A0EB-7274A2A417DE}">
  <sheetPr>
    <tabColor rgb="FF00B050"/>
  </sheetPr>
  <dimension ref="A1:S25"/>
  <sheetViews>
    <sheetView workbookViewId="0">
      <selection activeCell="M9" sqref="M9:R28"/>
    </sheetView>
  </sheetViews>
  <sheetFormatPr defaultRowHeight="15" x14ac:dyDescent="0.25"/>
  <cols>
    <col min="1" max="1" width="11.5703125" customWidth="1"/>
    <col min="2" max="2" width="12.7109375" customWidth="1"/>
    <col min="3" max="10" width="9" bestFit="1" customWidth="1"/>
    <col min="11" max="11" width="9.85546875" customWidth="1"/>
    <col min="12" max="12" width="8.28515625" customWidth="1"/>
  </cols>
  <sheetData>
    <row r="1" spans="1:19" x14ac:dyDescent="0.25">
      <c r="A1" s="1" t="s">
        <v>135</v>
      </c>
    </row>
    <row r="3" spans="1:19" ht="45" x14ac:dyDescent="0.25">
      <c r="A3" s="50"/>
      <c r="B3" s="52">
        <v>2011</v>
      </c>
      <c r="C3" s="52">
        <v>2012</v>
      </c>
      <c r="D3" s="52">
        <v>2013</v>
      </c>
      <c r="E3" s="52">
        <v>2014</v>
      </c>
      <c r="F3" s="52">
        <v>2015</v>
      </c>
      <c r="G3" s="52">
        <v>2016</v>
      </c>
      <c r="H3" s="52">
        <v>2017</v>
      </c>
      <c r="I3" s="52">
        <v>2018</v>
      </c>
      <c r="J3" s="52">
        <v>2019</v>
      </c>
      <c r="K3" s="52">
        <v>2020</v>
      </c>
      <c r="L3" s="53" t="s">
        <v>136</v>
      </c>
      <c r="M3" s="53" t="s">
        <v>137</v>
      </c>
      <c r="N3" s="53" t="s">
        <v>138</v>
      </c>
      <c r="O3" s="53" t="s">
        <v>139</v>
      </c>
      <c r="P3" s="53" t="s">
        <v>140</v>
      </c>
      <c r="Q3" s="53" t="s">
        <v>141</v>
      </c>
      <c r="R3" s="53" t="s">
        <v>142</v>
      </c>
      <c r="S3" s="53" t="s">
        <v>143</v>
      </c>
    </row>
    <row r="4" spans="1:19" x14ac:dyDescent="0.25">
      <c r="A4" s="50" t="s">
        <v>6</v>
      </c>
      <c r="B4" s="85">
        <v>149697</v>
      </c>
      <c r="C4" s="85">
        <v>156902</v>
      </c>
      <c r="D4" s="85">
        <v>162536</v>
      </c>
      <c r="E4" s="85">
        <v>171588</v>
      </c>
      <c r="F4" s="85">
        <v>183478</v>
      </c>
      <c r="G4" s="85">
        <v>197131</v>
      </c>
      <c r="H4" s="85">
        <v>209763</v>
      </c>
      <c r="I4" s="85">
        <v>223842</v>
      </c>
      <c r="J4" s="85">
        <v>237745</v>
      </c>
      <c r="K4" s="85">
        <v>247195</v>
      </c>
      <c r="L4" s="56">
        <f>K4-J4</f>
        <v>9450</v>
      </c>
      <c r="M4" s="217">
        <f>L4/J4</f>
        <v>3.9748469999369075E-2</v>
      </c>
      <c r="N4" s="127">
        <f>K4-B4</f>
        <v>97498</v>
      </c>
      <c r="O4" s="217">
        <f>N4/B4</f>
        <v>0.65130229730722722</v>
      </c>
      <c r="P4" s="127">
        <f>K4-D4</f>
        <v>84659</v>
      </c>
      <c r="Q4" s="217">
        <f>P4/D4</f>
        <v>0.52086307033518731</v>
      </c>
      <c r="R4" s="127">
        <f>K4-C4</f>
        <v>90293</v>
      </c>
      <c r="S4" s="54">
        <f>R4/C4</f>
        <v>0.57547386266586786</v>
      </c>
    </row>
    <row r="5" spans="1:19" x14ac:dyDescent="0.25">
      <c r="A5" s="50" t="s">
        <v>30</v>
      </c>
      <c r="B5" s="85">
        <v>134147</v>
      </c>
      <c r="C5" s="85">
        <v>135405</v>
      </c>
      <c r="D5" s="85">
        <v>139803</v>
      </c>
      <c r="E5" s="85">
        <v>148565</v>
      </c>
      <c r="F5" s="85">
        <v>159017</v>
      </c>
      <c r="G5" s="85">
        <v>166601</v>
      </c>
      <c r="H5" s="85">
        <v>176938</v>
      </c>
      <c r="I5" s="85">
        <v>185146</v>
      </c>
      <c r="J5" s="85">
        <v>191554</v>
      </c>
      <c r="K5" s="85">
        <v>192187</v>
      </c>
      <c r="L5" s="56">
        <f>K5-J5</f>
        <v>633</v>
      </c>
      <c r="M5" s="217">
        <f>L5/J5</f>
        <v>3.3045511970514843E-3</v>
      </c>
      <c r="N5" s="127">
        <f>K5-B5</f>
        <v>58040</v>
      </c>
      <c r="O5" s="217">
        <f>N5/B5</f>
        <v>0.43265969421604655</v>
      </c>
      <c r="P5" s="127">
        <f>K5-D5</f>
        <v>52384</v>
      </c>
      <c r="Q5" s="217">
        <f>P5/D5</f>
        <v>0.37469868314699972</v>
      </c>
      <c r="R5" s="127">
        <f>K5-C5</f>
        <v>56782</v>
      </c>
      <c r="S5" s="54">
        <f>R5/C5</f>
        <v>0.41934935932941914</v>
      </c>
    </row>
    <row r="6" spans="1:19" x14ac:dyDescent="0.25">
      <c r="A6" s="50" t="s">
        <v>38</v>
      </c>
      <c r="B6" s="83">
        <f>B4+B5</f>
        <v>283844</v>
      </c>
      <c r="C6" s="83">
        <f t="shared" ref="C6:K6" si="0">C4+C5</f>
        <v>292307</v>
      </c>
      <c r="D6" s="83">
        <f t="shared" si="0"/>
        <v>302339</v>
      </c>
      <c r="E6" s="83">
        <f t="shared" si="0"/>
        <v>320153</v>
      </c>
      <c r="F6" s="83">
        <f t="shared" si="0"/>
        <v>342495</v>
      </c>
      <c r="G6" s="83">
        <f t="shared" si="0"/>
        <v>363732</v>
      </c>
      <c r="H6" s="83">
        <f t="shared" si="0"/>
        <v>386701</v>
      </c>
      <c r="I6" s="83">
        <f t="shared" si="0"/>
        <v>408988</v>
      </c>
      <c r="J6" s="83">
        <f t="shared" si="0"/>
        <v>429299</v>
      </c>
      <c r="K6" s="83">
        <f t="shared" si="0"/>
        <v>439382</v>
      </c>
      <c r="L6" s="55">
        <f>L4+L5</f>
        <v>10083</v>
      </c>
      <c r="M6" s="217">
        <f>L6/J6</f>
        <v>2.348712668792613E-2</v>
      </c>
      <c r="N6" s="127">
        <f>K6-B6</f>
        <v>155538</v>
      </c>
      <c r="O6" s="217">
        <f>N6/B6</f>
        <v>0.54797001169656567</v>
      </c>
      <c r="P6" s="127">
        <f>K6-D6</f>
        <v>137043</v>
      </c>
      <c r="Q6" s="217">
        <f>P6/D6</f>
        <v>0.45327595844399832</v>
      </c>
      <c r="R6" s="127">
        <f>K6-C6</f>
        <v>147075</v>
      </c>
      <c r="S6" s="54">
        <f>R6/C6</f>
        <v>0.503152507466465</v>
      </c>
    </row>
    <row r="9" spans="1:19" x14ac:dyDescent="0.25">
      <c r="A9" s="5" t="s">
        <v>6</v>
      </c>
      <c r="B9" s="28">
        <f>B4/B6</f>
        <v>0.5273918067670974</v>
      </c>
      <c r="C9" s="28">
        <f>C4/C6</f>
        <v>0.53677127130037938</v>
      </c>
      <c r="D9" s="28">
        <f t="shared" ref="D9:K9" si="1">D4/D6</f>
        <v>0.53759521596618365</v>
      </c>
      <c r="E9" s="28">
        <f t="shared" si="1"/>
        <v>0.53595624591991953</v>
      </c>
      <c r="F9" s="28">
        <f t="shared" si="1"/>
        <v>0.53571001036511479</v>
      </c>
      <c r="G9" s="28">
        <f t="shared" si="1"/>
        <v>0.54196771249161468</v>
      </c>
      <c r="H9" s="28">
        <f t="shared" si="1"/>
        <v>0.54244235210149438</v>
      </c>
      <c r="I9" s="28">
        <f t="shared" si="1"/>
        <v>0.54730701145265881</v>
      </c>
      <c r="J9" s="28">
        <f t="shared" si="1"/>
        <v>0.55379816864236819</v>
      </c>
      <c r="K9" s="28">
        <f t="shared" si="1"/>
        <v>0.56259701125671968</v>
      </c>
      <c r="M9" s="86"/>
    </row>
    <row r="10" spans="1:19" x14ac:dyDescent="0.25">
      <c r="A10" s="5" t="s">
        <v>30</v>
      </c>
      <c r="B10" s="80">
        <f>B5/B6</f>
        <v>0.4726081932329026</v>
      </c>
      <c r="C10" s="28">
        <f t="shared" ref="C10:K10" si="2">C5/C6</f>
        <v>0.46322872869962062</v>
      </c>
      <c r="D10" s="28">
        <f t="shared" si="2"/>
        <v>0.46240478403381635</v>
      </c>
      <c r="E10" s="28">
        <f t="shared" si="2"/>
        <v>0.46404375408008047</v>
      </c>
      <c r="F10" s="28">
        <f t="shared" si="2"/>
        <v>0.46428998963488516</v>
      </c>
      <c r="G10" s="28">
        <f t="shared" si="2"/>
        <v>0.45803228750838532</v>
      </c>
      <c r="H10" s="28">
        <f t="shared" si="2"/>
        <v>0.45755764789850556</v>
      </c>
      <c r="I10" s="28">
        <f t="shared" si="2"/>
        <v>0.45269298854734125</v>
      </c>
      <c r="J10" s="28">
        <f t="shared" si="2"/>
        <v>0.44620183135763186</v>
      </c>
      <c r="K10" s="80">
        <f t="shared" si="2"/>
        <v>0.43740298874328032</v>
      </c>
    </row>
    <row r="11" spans="1:19" x14ac:dyDescent="0.25">
      <c r="A11" s="38"/>
      <c r="K11" s="13"/>
    </row>
    <row r="12" spans="1:19" x14ac:dyDescent="0.25">
      <c r="M12" s="16"/>
      <c r="N12" s="16"/>
      <c r="O12" s="86"/>
    </row>
    <row r="13" spans="1:19" x14ac:dyDescent="0.25">
      <c r="M13" s="9"/>
    </row>
    <row r="15" spans="1:19" x14ac:dyDescent="0.25">
      <c r="A15" s="39"/>
      <c r="M15" s="86"/>
    </row>
    <row r="16" spans="1:19" x14ac:dyDescent="0.25">
      <c r="M16" s="9"/>
    </row>
    <row r="23" spans="15:15" x14ac:dyDescent="0.25">
      <c r="O23" s="86"/>
    </row>
    <row r="24" spans="15:15" x14ac:dyDescent="0.25">
      <c r="O24" s="86"/>
    </row>
    <row r="25" spans="15:15" x14ac:dyDescent="0.25">
      <c r="O25" s="86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64600-E298-486F-9D1E-8E9410BEC431}">
  <sheetPr>
    <tabColor rgb="FF00B050"/>
  </sheetPr>
  <dimension ref="A1:Q32"/>
  <sheetViews>
    <sheetView topLeftCell="A13" workbookViewId="0">
      <selection activeCell="A32" sqref="A32:XFD32"/>
    </sheetView>
  </sheetViews>
  <sheetFormatPr defaultRowHeight="15" x14ac:dyDescent="0.25"/>
  <cols>
    <col min="1" max="1" width="15.140625" customWidth="1"/>
    <col min="2" max="2" width="11.7109375" customWidth="1"/>
    <col min="3" max="3" width="10.5703125" bestFit="1" customWidth="1"/>
    <col min="4" max="4" width="8.28515625" customWidth="1"/>
    <col min="5" max="5" width="8.42578125" customWidth="1"/>
    <col min="6" max="7" width="10.5703125" bestFit="1" customWidth="1"/>
    <col min="8" max="8" width="7.7109375" customWidth="1"/>
    <col min="9" max="9" width="8.140625" customWidth="1"/>
    <col min="10" max="10" width="10.5703125" bestFit="1" customWidth="1"/>
    <col min="11" max="11" width="8.140625" customWidth="1"/>
    <col min="12" max="12" width="14.140625" customWidth="1"/>
  </cols>
  <sheetData>
    <row r="1" spans="1:17" x14ac:dyDescent="0.25">
      <c r="A1" s="1" t="s">
        <v>144</v>
      </c>
    </row>
    <row r="2" spans="1:17" x14ac:dyDescent="0.25">
      <c r="A2" s="15"/>
      <c r="B2" s="15"/>
      <c r="C2" s="15"/>
      <c r="D2" s="15"/>
      <c r="K2" s="15"/>
    </row>
    <row r="3" spans="1:17" s="1" customFormat="1" ht="45" x14ac:dyDescent="0.25">
      <c r="A3" s="51"/>
      <c r="B3" s="51">
        <v>2011</v>
      </c>
      <c r="C3" s="51">
        <v>2012</v>
      </c>
      <c r="D3" s="51">
        <v>2013</v>
      </c>
      <c r="E3" s="51">
        <v>2014</v>
      </c>
      <c r="F3" s="51">
        <v>2015</v>
      </c>
      <c r="G3" s="51">
        <v>2016</v>
      </c>
      <c r="H3" s="51">
        <v>2017</v>
      </c>
      <c r="I3" s="51">
        <v>2018</v>
      </c>
      <c r="J3" s="51">
        <v>2019</v>
      </c>
      <c r="K3" s="51">
        <v>2020</v>
      </c>
      <c r="L3" s="66" t="s">
        <v>136</v>
      </c>
      <c r="M3" s="67" t="s">
        <v>137</v>
      </c>
      <c r="N3" s="67" t="s">
        <v>145</v>
      </c>
      <c r="O3"/>
      <c r="P3"/>
      <c r="Q3"/>
    </row>
    <row r="4" spans="1:17" x14ac:dyDescent="0.25">
      <c r="A4" s="50" t="s">
        <v>6</v>
      </c>
      <c r="B4" s="20">
        <f>B30</f>
        <v>17610</v>
      </c>
      <c r="C4" s="20">
        <f t="shared" ref="C4:K4" si="0">C30</f>
        <v>18472</v>
      </c>
      <c r="D4" s="20">
        <f t="shared" si="0"/>
        <v>20468</v>
      </c>
      <c r="E4" s="20">
        <f t="shared" si="0"/>
        <v>19477</v>
      </c>
      <c r="F4" s="20">
        <f t="shared" si="0"/>
        <v>20523</v>
      </c>
      <c r="G4" s="20">
        <f t="shared" si="0"/>
        <v>20696</v>
      </c>
      <c r="H4" s="20">
        <f t="shared" si="0"/>
        <v>20240</v>
      </c>
      <c r="I4" s="20">
        <f t="shared" si="0"/>
        <v>22019</v>
      </c>
      <c r="J4" s="20">
        <f t="shared" si="0"/>
        <v>22446</v>
      </c>
      <c r="K4" s="20">
        <f t="shared" si="0"/>
        <v>22013</v>
      </c>
      <c r="L4" s="20">
        <f>K4-J4</f>
        <v>-433</v>
      </c>
      <c r="M4" s="28">
        <f>L4/J4</f>
        <v>-1.929074222578633E-2</v>
      </c>
      <c r="N4" s="28">
        <f>((K4/B4)^(1/9))-1</f>
        <v>2.5106235606374039E-2</v>
      </c>
      <c r="P4" s="9">
        <f>(K4-B4)/B4</f>
        <v>0.25002839295854629</v>
      </c>
    </row>
    <row r="5" spans="1:17" x14ac:dyDescent="0.25">
      <c r="A5" s="50" t="s">
        <v>30</v>
      </c>
      <c r="B5" s="20">
        <f>B31</f>
        <v>19894</v>
      </c>
      <c r="C5" s="20">
        <f t="shared" ref="C5:K5" si="1">C31</f>
        <v>19451</v>
      </c>
      <c r="D5" s="20">
        <f t="shared" si="1"/>
        <v>21365</v>
      </c>
      <c r="E5" s="20">
        <f t="shared" si="1"/>
        <v>23722</v>
      </c>
      <c r="F5" s="20">
        <f t="shared" si="1"/>
        <v>25054</v>
      </c>
      <c r="G5" s="20">
        <f t="shared" si="1"/>
        <v>25037</v>
      </c>
      <c r="H5" s="20">
        <f t="shared" si="1"/>
        <v>26742</v>
      </c>
      <c r="I5" s="20">
        <f t="shared" si="1"/>
        <v>26343</v>
      </c>
      <c r="J5" s="20">
        <f t="shared" si="1"/>
        <v>26705</v>
      </c>
      <c r="K5" s="20">
        <f t="shared" si="1"/>
        <v>24508</v>
      </c>
      <c r="L5" s="20">
        <f>K5-J5</f>
        <v>-2197</v>
      </c>
      <c r="M5" s="28">
        <f>L5/J5</f>
        <v>-8.2269237970417519E-2</v>
      </c>
      <c r="N5" s="28">
        <f>((K5/B5)^(1/9))-1</f>
        <v>2.344635647974247E-2</v>
      </c>
      <c r="P5" s="86"/>
    </row>
    <row r="6" spans="1:17" s="15" customFormat="1" x14ac:dyDescent="0.25">
      <c r="A6" s="50" t="s">
        <v>60</v>
      </c>
      <c r="B6" s="83">
        <f>B32</f>
        <v>37504</v>
      </c>
      <c r="C6" s="83">
        <f t="shared" ref="C6:K6" si="2">C32</f>
        <v>37923</v>
      </c>
      <c r="D6" s="83">
        <f t="shared" si="2"/>
        <v>41833</v>
      </c>
      <c r="E6" s="83">
        <f t="shared" si="2"/>
        <v>43199</v>
      </c>
      <c r="F6" s="83">
        <f t="shared" si="2"/>
        <v>45577</v>
      </c>
      <c r="G6" s="83">
        <f t="shared" si="2"/>
        <v>45733</v>
      </c>
      <c r="H6" s="83">
        <f t="shared" si="2"/>
        <v>46982</v>
      </c>
      <c r="I6" s="83">
        <f t="shared" si="2"/>
        <v>48362</v>
      </c>
      <c r="J6" s="83">
        <f t="shared" si="2"/>
        <v>49151</v>
      </c>
      <c r="K6" s="83">
        <f t="shared" si="2"/>
        <v>46521</v>
      </c>
      <c r="L6" s="20">
        <f>K6-J6</f>
        <v>-2630</v>
      </c>
      <c r="M6" s="28">
        <f>L6/J6</f>
        <v>-5.3508575613924435E-2</v>
      </c>
      <c r="N6" s="28">
        <f>((K6/B6)^(1/9))-1</f>
        <v>2.4228433231208601E-2</v>
      </c>
      <c r="P6" s="174"/>
    </row>
    <row r="7" spans="1:17" s="15" customFormat="1" x14ac:dyDescent="0.25"/>
    <row r="8" spans="1:17" x14ac:dyDescent="0.25">
      <c r="A8" s="5" t="s">
        <v>6</v>
      </c>
      <c r="B8" s="28">
        <f>B4/B6</f>
        <v>0.4695499146757679</v>
      </c>
      <c r="C8" s="28">
        <f>C4/C6</f>
        <v>0.48709226590723309</v>
      </c>
      <c r="D8" s="28">
        <f t="shared" ref="D8:K8" si="3">D4/D6</f>
        <v>0.48927879903425525</v>
      </c>
      <c r="E8" s="28">
        <f t="shared" si="3"/>
        <v>0.45086691821569946</v>
      </c>
      <c r="F8" s="28">
        <f t="shared" si="3"/>
        <v>0.45029291089804069</v>
      </c>
      <c r="G8" s="28">
        <f t="shared" si="3"/>
        <v>0.45253974154330573</v>
      </c>
      <c r="H8" s="28">
        <f t="shared" si="3"/>
        <v>0.43080328636499082</v>
      </c>
      <c r="I8" s="28">
        <f t="shared" si="3"/>
        <v>0.455295479922253</v>
      </c>
      <c r="J8" s="28">
        <f t="shared" si="3"/>
        <v>0.45667433012553155</v>
      </c>
      <c r="K8" s="28">
        <f t="shared" si="3"/>
        <v>0.47318415339309128</v>
      </c>
    </row>
    <row r="9" spans="1:17" x14ac:dyDescent="0.25">
      <c r="A9" s="5" t="s">
        <v>30</v>
      </c>
      <c r="B9" s="28">
        <f>B5/B6</f>
        <v>0.5304500853242321</v>
      </c>
      <c r="C9" s="28">
        <f>C5/C6</f>
        <v>0.51290773409276691</v>
      </c>
      <c r="D9" s="28">
        <f t="shared" ref="D9:K9" si="4">D5/D6</f>
        <v>0.51072120096574469</v>
      </c>
      <c r="E9" s="28">
        <f t="shared" si="4"/>
        <v>0.54913308178430054</v>
      </c>
      <c r="F9" s="28">
        <f t="shared" si="4"/>
        <v>0.54970708910195931</v>
      </c>
      <c r="G9" s="28">
        <f t="shared" si="4"/>
        <v>0.54746025845669433</v>
      </c>
      <c r="H9" s="28">
        <f t="shared" si="4"/>
        <v>0.56919671363500912</v>
      </c>
      <c r="I9" s="28">
        <f t="shared" si="4"/>
        <v>0.54470452007774695</v>
      </c>
      <c r="J9" s="28">
        <f t="shared" si="4"/>
        <v>0.54332566987446851</v>
      </c>
      <c r="K9" s="28">
        <f t="shared" si="4"/>
        <v>0.52681584660690872</v>
      </c>
      <c r="N9" s="86"/>
    </row>
    <row r="19" spans="1:11" x14ac:dyDescent="0.25">
      <c r="C19" s="39"/>
    </row>
    <row r="23" spans="1:11" x14ac:dyDescent="0.25">
      <c r="B23" s="84"/>
    </row>
    <row r="28" spans="1:11" x14ac:dyDescent="0.25">
      <c r="A28" t="s">
        <v>126</v>
      </c>
      <c r="B28" t="s">
        <v>109</v>
      </c>
    </row>
    <row r="29" spans="1:11" x14ac:dyDescent="0.25">
      <c r="A29" t="s">
        <v>37</v>
      </c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127</v>
      </c>
      <c r="I29" t="s">
        <v>128</v>
      </c>
      <c r="J29" t="s">
        <v>129</v>
      </c>
      <c r="K29" t="s">
        <v>36</v>
      </c>
    </row>
    <row r="30" spans="1:11" x14ac:dyDescent="0.25">
      <c r="A30" t="s">
        <v>6</v>
      </c>
      <c r="B30">
        <v>17610</v>
      </c>
      <c r="C30">
        <v>18472</v>
      </c>
      <c r="D30">
        <v>20468</v>
      </c>
      <c r="E30">
        <v>19477</v>
      </c>
      <c r="F30">
        <v>20523</v>
      </c>
      <c r="G30">
        <v>20696</v>
      </c>
      <c r="H30">
        <v>20240</v>
      </c>
      <c r="I30">
        <v>22019</v>
      </c>
      <c r="J30">
        <v>22446</v>
      </c>
      <c r="K30">
        <v>22013</v>
      </c>
    </row>
    <row r="31" spans="1:11" x14ac:dyDescent="0.25">
      <c r="A31" t="s">
        <v>30</v>
      </c>
      <c r="B31">
        <v>19894</v>
      </c>
      <c r="C31">
        <v>19451</v>
      </c>
      <c r="D31">
        <v>21365</v>
      </c>
      <c r="E31">
        <v>23722</v>
      </c>
      <c r="F31">
        <v>25054</v>
      </c>
      <c r="G31">
        <v>25037</v>
      </c>
      <c r="H31">
        <v>26742</v>
      </c>
      <c r="I31">
        <v>26343</v>
      </c>
      <c r="J31">
        <v>26705</v>
      </c>
      <c r="K31">
        <v>24508</v>
      </c>
    </row>
    <row r="32" spans="1:11" x14ac:dyDescent="0.25">
      <c r="A32" t="s">
        <v>38</v>
      </c>
      <c r="B32">
        <v>37504</v>
      </c>
      <c r="C32">
        <v>37923</v>
      </c>
      <c r="D32">
        <v>41833</v>
      </c>
      <c r="E32">
        <v>43199</v>
      </c>
      <c r="F32">
        <v>45577</v>
      </c>
      <c r="G32">
        <v>45733</v>
      </c>
      <c r="H32">
        <v>46982</v>
      </c>
      <c r="I32">
        <v>48362</v>
      </c>
      <c r="J32">
        <v>49151</v>
      </c>
      <c r="K32">
        <v>46521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1BD71-2EEA-4A03-B678-0836E0EE6A2E}">
  <sheetPr>
    <tabColor rgb="FF00B050"/>
  </sheetPr>
  <dimension ref="A1:M34"/>
  <sheetViews>
    <sheetView topLeftCell="A13" workbookViewId="0">
      <selection activeCell="A32" sqref="A32:K33"/>
    </sheetView>
  </sheetViews>
  <sheetFormatPr defaultRowHeight="15" x14ac:dyDescent="0.25"/>
  <cols>
    <col min="1" max="1" width="12.28515625" customWidth="1"/>
    <col min="2" max="2" width="11.5703125" bestFit="1" customWidth="1"/>
    <col min="3" max="10" width="9" bestFit="1" customWidth="1"/>
    <col min="11" max="11" width="9" customWidth="1"/>
    <col min="12" max="12" width="10.5703125" bestFit="1" customWidth="1"/>
    <col min="17" max="17" width="7.28515625" customWidth="1"/>
  </cols>
  <sheetData>
    <row r="1" spans="1:13" x14ac:dyDescent="0.25">
      <c r="A1" s="1" t="s">
        <v>134</v>
      </c>
    </row>
    <row r="2" spans="1:13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3" ht="45" x14ac:dyDescent="0.25">
      <c r="A3" s="50"/>
      <c r="B3" s="51">
        <v>2011</v>
      </c>
      <c r="C3" s="51">
        <v>2012</v>
      </c>
      <c r="D3" s="51">
        <v>2013</v>
      </c>
      <c r="E3" s="51">
        <v>2014</v>
      </c>
      <c r="F3" s="51">
        <v>2015</v>
      </c>
      <c r="G3" s="51">
        <v>2016</v>
      </c>
      <c r="H3" s="51">
        <v>2017</v>
      </c>
      <c r="I3" s="51">
        <v>2018</v>
      </c>
      <c r="J3" s="51">
        <v>2019</v>
      </c>
      <c r="K3" s="51">
        <v>2020</v>
      </c>
      <c r="L3" s="66" t="s">
        <v>136</v>
      </c>
      <c r="M3" s="67" t="s">
        <v>137</v>
      </c>
    </row>
    <row r="4" spans="1:13" x14ac:dyDescent="0.25">
      <c r="A4" s="50" t="s">
        <v>8</v>
      </c>
      <c r="B4" s="55">
        <f>B32</f>
        <v>173564</v>
      </c>
      <c r="C4" s="55">
        <f t="shared" ref="C4:K4" si="0">C32</f>
        <v>176433</v>
      </c>
      <c r="D4" s="55">
        <f t="shared" si="0"/>
        <v>179584</v>
      </c>
      <c r="E4" s="55">
        <f t="shared" si="0"/>
        <v>186335</v>
      </c>
      <c r="F4" s="55">
        <f t="shared" si="0"/>
        <v>197914</v>
      </c>
      <c r="G4" s="55">
        <f t="shared" si="0"/>
        <v>206060</v>
      </c>
      <c r="H4" s="55">
        <f t="shared" si="0"/>
        <v>215122</v>
      </c>
      <c r="I4" s="55">
        <f t="shared" si="0"/>
        <v>226294</v>
      </c>
      <c r="J4" s="55">
        <f t="shared" si="0"/>
        <v>233076</v>
      </c>
      <c r="K4" s="55">
        <f t="shared" si="0"/>
        <v>237122</v>
      </c>
      <c r="L4" s="20">
        <f>K4-J4</f>
        <v>4046</v>
      </c>
      <c r="M4" s="28">
        <f>L4/J4</f>
        <v>1.7359144656678507E-2</v>
      </c>
    </row>
    <row r="5" spans="1:13" x14ac:dyDescent="0.25">
      <c r="A5" s="50" t="s">
        <v>11</v>
      </c>
      <c r="B5" s="55">
        <f>B33</f>
        <v>110280</v>
      </c>
      <c r="C5" s="55">
        <f t="shared" ref="C5:K5" si="1">C33</f>
        <v>115874</v>
      </c>
      <c r="D5" s="55">
        <f t="shared" si="1"/>
        <v>122755</v>
      </c>
      <c r="E5" s="55">
        <f t="shared" si="1"/>
        <v>133818</v>
      </c>
      <c r="F5" s="55">
        <f t="shared" si="1"/>
        <v>144581</v>
      </c>
      <c r="G5" s="55">
        <f t="shared" si="1"/>
        <v>157672</v>
      </c>
      <c r="H5" s="55">
        <f t="shared" si="1"/>
        <v>171579</v>
      </c>
      <c r="I5" s="55">
        <f t="shared" si="1"/>
        <v>182694</v>
      </c>
      <c r="J5" s="55">
        <f t="shared" si="1"/>
        <v>196223</v>
      </c>
      <c r="K5" s="55">
        <f t="shared" si="1"/>
        <v>202260</v>
      </c>
      <c r="L5" s="20">
        <f>K5-J5</f>
        <v>6037</v>
      </c>
      <c r="M5" s="28">
        <f>L5/J5</f>
        <v>3.0766016216243763E-2</v>
      </c>
    </row>
    <row r="6" spans="1:13" x14ac:dyDescent="0.25">
      <c r="A6" s="50" t="s">
        <v>61</v>
      </c>
      <c r="B6" s="55">
        <f>B4+B5</f>
        <v>283844</v>
      </c>
      <c r="C6" s="55">
        <f t="shared" ref="C6:K6" si="2">C4+C5</f>
        <v>292307</v>
      </c>
      <c r="D6" s="55">
        <f t="shared" si="2"/>
        <v>302339</v>
      </c>
      <c r="E6" s="55">
        <f t="shared" si="2"/>
        <v>320153</v>
      </c>
      <c r="F6" s="55">
        <f t="shared" si="2"/>
        <v>342495</v>
      </c>
      <c r="G6" s="55">
        <f t="shared" si="2"/>
        <v>363732</v>
      </c>
      <c r="H6" s="55">
        <f t="shared" si="2"/>
        <v>386701</v>
      </c>
      <c r="I6" s="55">
        <f t="shared" si="2"/>
        <v>408988</v>
      </c>
      <c r="J6" s="55">
        <f t="shared" si="2"/>
        <v>429299</v>
      </c>
      <c r="K6" s="55">
        <f t="shared" si="2"/>
        <v>439382</v>
      </c>
      <c r="L6" s="20">
        <f>SUM(L4:L5)</f>
        <v>10083</v>
      </c>
      <c r="M6" s="28">
        <f>L6/J6</f>
        <v>2.348712668792613E-2</v>
      </c>
    </row>
    <row r="8" spans="1:13" x14ac:dyDescent="0.25">
      <c r="A8" s="5" t="s">
        <v>8</v>
      </c>
      <c r="B8" s="28">
        <f>B4/B6</f>
        <v>0.61147672665266839</v>
      </c>
      <c r="C8" s="28">
        <f>C4/C6</f>
        <v>0.60358800849791483</v>
      </c>
      <c r="D8" s="28">
        <f t="shared" ref="D8:K8" si="3">D4/D6</f>
        <v>0.59398225171082786</v>
      </c>
      <c r="E8" s="28">
        <f t="shared" si="3"/>
        <v>0.5820185973581381</v>
      </c>
      <c r="F8" s="28">
        <f t="shared" si="3"/>
        <v>0.57785953079607</v>
      </c>
      <c r="G8" s="28">
        <f t="shared" si="3"/>
        <v>0.5665160062903456</v>
      </c>
      <c r="H8" s="28">
        <f t="shared" si="3"/>
        <v>0.55630060434289019</v>
      </c>
      <c r="I8" s="28">
        <f t="shared" si="3"/>
        <v>0.55330229737791814</v>
      </c>
      <c r="J8" s="28">
        <f t="shared" si="3"/>
        <v>0.54292229891054955</v>
      </c>
      <c r="K8" s="28">
        <f t="shared" si="3"/>
        <v>0.53967162969807592</v>
      </c>
    </row>
    <row r="9" spans="1:13" x14ac:dyDescent="0.25">
      <c r="A9" s="5" t="s">
        <v>11</v>
      </c>
      <c r="B9" s="28">
        <f>B5/B6</f>
        <v>0.38852327334733161</v>
      </c>
      <c r="C9" s="28">
        <f t="shared" ref="C9:K9" si="4">C5/C6</f>
        <v>0.39641199150208511</v>
      </c>
      <c r="D9" s="28">
        <f t="shared" si="4"/>
        <v>0.40601774828917209</v>
      </c>
      <c r="E9" s="28">
        <f t="shared" si="4"/>
        <v>0.41798140264186184</v>
      </c>
      <c r="F9" s="28">
        <f t="shared" si="4"/>
        <v>0.42214046920393</v>
      </c>
      <c r="G9" s="28">
        <f t="shared" si="4"/>
        <v>0.43348399370965435</v>
      </c>
      <c r="H9" s="28">
        <f t="shared" si="4"/>
        <v>0.44369939565710975</v>
      </c>
      <c r="I9" s="28">
        <f t="shared" si="4"/>
        <v>0.4466977026220818</v>
      </c>
      <c r="J9" s="28">
        <f t="shared" si="4"/>
        <v>0.45707770108945045</v>
      </c>
      <c r="K9" s="28">
        <f t="shared" si="4"/>
        <v>0.46032837030192408</v>
      </c>
    </row>
    <row r="14" spans="1:13" x14ac:dyDescent="0.25">
      <c r="A14" s="39"/>
    </row>
    <row r="19" spans="1:11" x14ac:dyDescent="0.25">
      <c r="A19" s="13"/>
    </row>
    <row r="29" spans="1:11" x14ac:dyDescent="0.25">
      <c r="A29" t="s">
        <v>37</v>
      </c>
      <c r="B29" t="s">
        <v>116</v>
      </c>
      <c r="C29" t="s">
        <v>117</v>
      </c>
      <c r="D29" t="s">
        <v>118</v>
      </c>
      <c r="E29" t="s">
        <v>119</v>
      </c>
      <c r="F29" t="s">
        <v>120</v>
      </c>
      <c r="G29" t="s">
        <v>121</v>
      </c>
      <c r="H29" t="s">
        <v>122</v>
      </c>
      <c r="I29" t="s">
        <v>123</v>
      </c>
      <c r="J29" t="s">
        <v>124</v>
      </c>
      <c r="K29" t="s">
        <v>133</v>
      </c>
    </row>
    <row r="30" spans="1:11" x14ac:dyDescent="0.25">
      <c r="A30" t="s">
        <v>8</v>
      </c>
      <c r="B30" s="10">
        <v>169863</v>
      </c>
      <c r="C30" s="10">
        <v>172649</v>
      </c>
      <c r="D30" s="10">
        <v>175657</v>
      </c>
      <c r="E30" s="10">
        <v>182365</v>
      </c>
      <c r="F30" s="10">
        <v>193869</v>
      </c>
      <c r="G30" s="10">
        <v>202048</v>
      </c>
      <c r="H30" s="10">
        <v>210913</v>
      </c>
      <c r="I30" s="10">
        <v>221963</v>
      </c>
      <c r="J30" s="10">
        <v>228991</v>
      </c>
      <c r="K30" s="10">
        <v>233134</v>
      </c>
    </row>
    <row r="31" spans="1:11" x14ac:dyDescent="0.25">
      <c r="A31" t="s">
        <v>33</v>
      </c>
      <c r="B31" s="10">
        <v>3701</v>
      </c>
      <c r="C31" s="10">
        <v>3784</v>
      </c>
      <c r="D31" s="10">
        <v>3927</v>
      </c>
      <c r="E31" s="10">
        <v>3970</v>
      </c>
      <c r="F31" s="10">
        <v>4045</v>
      </c>
      <c r="G31" s="10">
        <v>4012</v>
      </c>
      <c r="H31" s="10">
        <v>4209</v>
      </c>
      <c r="I31" s="10">
        <v>4331</v>
      </c>
      <c r="J31" s="10">
        <v>4085</v>
      </c>
      <c r="K31" s="10">
        <v>3988</v>
      </c>
    </row>
    <row r="32" spans="1:11" x14ac:dyDescent="0.25">
      <c r="A32" s="178" t="s">
        <v>8</v>
      </c>
      <c r="B32" s="204">
        <f>B30+B31</f>
        <v>173564</v>
      </c>
      <c r="C32" s="204">
        <f t="shared" ref="C32:K32" si="5">C30+C31</f>
        <v>176433</v>
      </c>
      <c r="D32" s="204">
        <f t="shared" si="5"/>
        <v>179584</v>
      </c>
      <c r="E32" s="204">
        <f t="shared" si="5"/>
        <v>186335</v>
      </c>
      <c r="F32" s="204">
        <f t="shared" si="5"/>
        <v>197914</v>
      </c>
      <c r="G32" s="204">
        <f t="shared" si="5"/>
        <v>206060</v>
      </c>
      <c r="H32" s="204">
        <f t="shared" si="5"/>
        <v>215122</v>
      </c>
      <c r="I32" s="204">
        <f t="shared" si="5"/>
        <v>226294</v>
      </c>
      <c r="J32" s="204">
        <f t="shared" si="5"/>
        <v>233076</v>
      </c>
      <c r="K32" s="204">
        <f t="shared" si="5"/>
        <v>237122</v>
      </c>
    </row>
    <row r="33" spans="1:11" x14ac:dyDescent="0.25">
      <c r="A33" s="178" t="s">
        <v>11</v>
      </c>
      <c r="B33" s="204">
        <v>110280</v>
      </c>
      <c r="C33" s="204">
        <v>115874</v>
      </c>
      <c r="D33" s="204">
        <v>122755</v>
      </c>
      <c r="E33" s="204">
        <v>133818</v>
      </c>
      <c r="F33" s="204">
        <v>144581</v>
      </c>
      <c r="G33" s="204">
        <v>157672</v>
      </c>
      <c r="H33" s="204">
        <v>171579</v>
      </c>
      <c r="I33" s="204">
        <v>182694</v>
      </c>
      <c r="J33" s="204">
        <v>196223</v>
      </c>
      <c r="K33" s="204">
        <v>202260</v>
      </c>
    </row>
    <row r="34" spans="1:11" x14ac:dyDescent="0.25">
      <c r="A34" t="s">
        <v>61</v>
      </c>
      <c r="B34">
        <f>B32+B33</f>
        <v>283844</v>
      </c>
      <c r="C34">
        <f t="shared" ref="C34:K34" si="6">C32+C33</f>
        <v>292307</v>
      </c>
      <c r="D34">
        <f t="shared" si="6"/>
        <v>302339</v>
      </c>
      <c r="E34">
        <f t="shared" si="6"/>
        <v>320153</v>
      </c>
      <c r="F34">
        <f t="shared" si="6"/>
        <v>342495</v>
      </c>
      <c r="G34">
        <f t="shared" si="6"/>
        <v>363732</v>
      </c>
      <c r="H34">
        <f t="shared" si="6"/>
        <v>386701</v>
      </c>
      <c r="I34">
        <f t="shared" si="6"/>
        <v>408988</v>
      </c>
      <c r="J34">
        <f t="shared" si="6"/>
        <v>429299</v>
      </c>
      <c r="K34">
        <f t="shared" si="6"/>
        <v>439382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0372-6F8B-420C-AA09-4B375CDFA9D0}">
  <sheetPr>
    <tabColor rgb="FF00B050"/>
  </sheetPr>
  <dimension ref="A1:W48"/>
  <sheetViews>
    <sheetView workbookViewId="0">
      <selection activeCell="M18" sqref="M18"/>
    </sheetView>
  </sheetViews>
  <sheetFormatPr defaultRowHeight="15" x14ac:dyDescent="0.25"/>
  <cols>
    <col min="1" max="1" width="31.28515625" customWidth="1"/>
    <col min="2" max="2" width="18.7109375" customWidth="1"/>
    <col min="3" max="5" width="11.5703125" bestFit="1" customWidth="1"/>
    <col min="6" max="6" width="11.42578125" customWidth="1"/>
    <col min="7" max="7" width="9.42578125" customWidth="1"/>
    <col min="8" max="8" width="11.28515625" customWidth="1"/>
    <col min="9" max="9" width="9.7109375" customWidth="1"/>
    <col min="10" max="10" width="9.28515625" customWidth="1"/>
    <col min="11" max="11" width="11.42578125" customWidth="1"/>
    <col min="12" max="12" width="13" customWidth="1"/>
    <col min="13" max="13" width="21.5703125" customWidth="1"/>
  </cols>
  <sheetData>
    <row r="1" spans="1:13" x14ac:dyDescent="0.25">
      <c r="A1" s="1" t="s">
        <v>147</v>
      </c>
    </row>
    <row r="3" spans="1:13" x14ac:dyDescent="0.25">
      <c r="A3" s="1" t="s">
        <v>6</v>
      </c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24" t="s">
        <v>111</v>
      </c>
      <c r="M3" s="24" t="s">
        <v>132</v>
      </c>
    </row>
    <row r="4" spans="1:13" x14ac:dyDescent="0.25">
      <c r="A4" t="s">
        <v>8</v>
      </c>
      <c r="B4" s="10">
        <f>N48</f>
        <v>81385</v>
      </c>
      <c r="C4" s="10">
        <f t="shared" ref="C4:K4" si="0">O48</f>
        <v>83336</v>
      </c>
      <c r="D4" s="10">
        <f t="shared" si="0"/>
        <v>84587</v>
      </c>
      <c r="E4" s="10">
        <f t="shared" si="0"/>
        <v>86758</v>
      </c>
      <c r="F4" s="10">
        <f t="shared" si="0"/>
        <v>91502</v>
      </c>
      <c r="G4" s="10">
        <f t="shared" si="0"/>
        <v>95383</v>
      </c>
      <c r="H4" s="10">
        <f t="shared" si="0"/>
        <v>98138</v>
      </c>
      <c r="I4" s="10">
        <f t="shared" si="0"/>
        <v>103306</v>
      </c>
      <c r="J4" s="10">
        <f t="shared" si="0"/>
        <v>107448</v>
      </c>
      <c r="K4" s="10">
        <f t="shared" si="0"/>
        <v>110879</v>
      </c>
      <c r="L4" s="10">
        <f>K4-J4</f>
        <v>3431</v>
      </c>
      <c r="M4" s="9">
        <f>L4/J4</f>
        <v>3.1931725113543294E-2</v>
      </c>
    </row>
    <row r="5" spans="1:13" x14ac:dyDescent="0.25">
      <c r="A5" t="s">
        <v>11</v>
      </c>
      <c r="B5" s="10">
        <f>N45</f>
        <v>68312</v>
      </c>
      <c r="C5" s="10">
        <f t="shared" ref="C5:K5" si="1">O45</f>
        <v>73566</v>
      </c>
      <c r="D5" s="10">
        <f t="shared" si="1"/>
        <v>77949</v>
      </c>
      <c r="E5" s="10">
        <f t="shared" si="1"/>
        <v>84830</v>
      </c>
      <c r="F5" s="10">
        <f t="shared" si="1"/>
        <v>91976</v>
      </c>
      <c r="G5" s="10">
        <f t="shared" si="1"/>
        <v>101748</v>
      </c>
      <c r="H5" s="10">
        <f t="shared" si="1"/>
        <v>111625</v>
      </c>
      <c r="I5" s="10">
        <f t="shared" si="1"/>
        <v>120536</v>
      </c>
      <c r="J5" s="10">
        <f t="shared" si="1"/>
        <v>130297</v>
      </c>
      <c r="K5" s="10">
        <f t="shared" si="1"/>
        <v>136316</v>
      </c>
      <c r="L5" s="10">
        <f t="shared" ref="L5:L6" si="2">K5-J5</f>
        <v>6019</v>
      </c>
      <c r="M5" s="9">
        <f t="shared" ref="M5:M6" si="3">L5/J5</f>
        <v>4.6194463418190751E-2</v>
      </c>
    </row>
    <row r="6" spans="1:13" x14ac:dyDescent="0.25">
      <c r="B6" s="10">
        <f>B4+B5</f>
        <v>149697</v>
      </c>
      <c r="C6" s="10">
        <f t="shared" ref="C6:K6" si="4">C4+C5</f>
        <v>156902</v>
      </c>
      <c r="D6" s="10">
        <f t="shared" si="4"/>
        <v>162536</v>
      </c>
      <c r="E6" s="10">
        <f t="shared" si="4"/>
        <v>171588</v>
      </c>
      <c r="F6" s="10">
        <f t="shared" si="4"/>
        <v>183478</v>
      </c>
      <c r="G6" s="10">
        <f t="shared" si="4"/>
        <v>197131</v>
      </c>
      <c r="H6" s="10">
        <f t="shared" si="4"/>
        <v>209763</v>
      </c>
      <c r="I6" s="10">
        <f t="shared" si="4"/>
        <v>223842</v>
      </c>
      <c r="J6" s="10">
        <f t="shared" si="4"/>
        <v>237745</v>
      </c>
      <c r="K6" s="10">
        <f t="shared" si="4"/>
        <v>247195</v>
      </c>
      <c r="L6" s="10">
        <f t="shared" si="2"/>
        <v>9450</v>
      </c>
      <c r="M6" s="9">
        <f t="shared" si="3"/>
        <v>3.9748469999369075E-2</v>
      </c>
    </row>
    <row r="7" spans="1:13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</row>
    <row r="8" spans="1:13" x14ac:dyDescent="0.25">
      <c r="A8" s="1" t="s">
        <v>30</v>
      </c>
      <c r="B8" s="1">
        <v>2011</v>
      </c>
      <c r="C8" s="1">
        <v>2012</v>
      </c>
      <c r="D8" s="1">
        <v>2013</v>
      </c>
      <c r="E8" s="1">
        <v>2014</v>
      </c>
      <c r="F8" s="1">
        <v>2015</v>
      </c>
      <c r="G8" s="1">
        <v>2016</v>
      </c>
      <c r="H8" s="1">
        <v>2017</v>
      </c>
      <c r="I8" s="1">
        <v>2018</v>
      </c>
      <c r="J8" s="1">
        <v>2019</v>
      </c>
      <c r="K8" s="1">
        <v>2020</v>
      </c>
      <c r="L8" s="10"/>
      <c r="M8" s="9"/>
    </row>
    <row r="9" spans="1:13" x14ac:dyDescent="0.25">
      <c r="A9" t="s">
        <v>8</v>
      </c>
      <c r="B9" s="10">
        <f>B48</f>
        <v>92179</v>
      </c>
      <c r="C9" s="10">
        <f t="shared" ref="C9:K9" si="5">C48</f>
        <v>93097</v>
      </c>
      <c r="D9" s="10">
        <f t="shared" si="5"/>
        <v>94997</v>
      </c>
      <c r="E9" s="10">
        <f t="shared" si="5"/>
        <v>99577</v>
      </c>
      <c r="F9" s="10">
        <f t="shared" si="5"/>
        <v>106412</v>
      </c>
      <c r="G9" s="10">
        <f t="shared" si="5"/>
        <v>110677</v>
      </c>
      <c r="H9" s="10">
        <f t="shared" si="5"/>
        <v>116984</v>
      </c>
      <c r="I9" s="10">
        <f t="shared" si="5"/>
        <v>122988</v>
      </c>
      <c r="J9" s="10">
        <f t="shared" si="5"/>
        <v>125628</v>
      </c>
      <c r="K9" s="10">
        <f t="shared" si="5"/>
        <v>126243</v>
      </c>
      <c r="L9" s="10"/>
      <c r="M9" s="9"/>
    </row>
    <row r="10" spans="1:13" x14ac:dyDescent="0.25">
      <c r="A10" t="s">
        <v>11</v>
      </c>
      <c r="B10" s="10">
        <f>B45</f>
        <v>41968</v>
      </c>
      <c r="C10" s="10">
        <f t="shared" ref="C10:K10" si="6">C45</f>
        <v>42308</v>
      </c>
      <c r="D10" s="10">
        <f t="shared" si="6"/>
        <v>44806</v>
      </c>
      <c r="E10" s="10">
        <f t="shared" si="6"/>
        <v>48988</v>
      </c>
      <c r="F10" s="10">
        <f t="shared" si="6"/>
        <v>52605</v>
      </c>
      <c r="G10" s="10">
        <f t="shared" si="6"/>
        <v>55924</v>
      </c>
      <c r="H10" s="10">
        <f t="shared" si="6"/>
        <v>59954</v>
      </c>
      <c r="I10" s="10">
        <f t="shared" si="6"/>
        <v>62158</v>
      </c>
      <c r="J10" s="10">
        <f t="shared" si="6"/>
        <v>65926</v>
      </c>
      <c r="K10" s="10">
        <f t="shared" si="6"/>
        <v>65944</v>
      </c>
      <c r="L10" s="10"/>
      <c r="M10" s="9"/>
    </row>
    <row r="11" spans="1:13" x14ac:dyDescent="0.25">
      <c r="B11" s="10">
        <f>B9+B10</f>
        <v>134147</v>
      </c>
      <c r="C11" s="10">
        <f t="shared" ref="C11:K11" si="7">C9+C10</f>
        <v>135405</v>
      </c>
      <c r="D11" s="10">
        <f t="shared" si="7"/>
        <v>139803</v>
      </c>
      <c r="E11" s="10">
        <f t="shared" si="7"/>
        <v>148565</v>
      </c>
      <c r="F11" s="10">
        <f t="shared" si="7"/>
        <v>159017</v>
      </c>
      <c r="G11" s="10">
        <f t="shared" si="7"/>
        <v>166601</v>
      </c>
      <c r="H11" s="10">
        <f t="shared" si="7"/>
        <v>176938</v>
      </c>
      <c r="I11" s="10">
        <f t="shared" si="7"/>
        <v>185146</v>
      </c>
      <c r="J11" s="10">
        <f t="shared" si="7"/>
        <v>191554</v>
      </c>
      <c r="K11" s="10">
        <f t="shared" si="7"/>
        <v>192187</v>
      </c>
      <c r="L11" s="10"/>
      <c r="M11" s="9"/>
    </row>
    <row r="13" spans="1:13" x14ac:dyDescent="0.25">
      <c r="A13" s="1" t="s">
        <v>6</v>
      </c>
      <c r="B13" s="1">
        <v>2011</v>
      </c>
      <c r="C13" s="1">
        <v>2012</v>
      </c>
      <c r="D13" s="1">
        <v>2013</v>
      </c>
      <c r="E13" s="1">
        <v>2014</v>
      </c>
      <c r="F13" s="1">
        <v>2015</v>
      </c>
      <c r="G13" s="1">
        <v>2016</v>
      </c>
      <c r="H13" s="1">
        <v>2017</v>
      </c>
      <c r="I13" s="1">
        <v>2018</v>
      </c>
      <c r="J13" s="1">
        <v>2019</v>
      </c>
      <c r="K13" s="1">
        <v>2020</v>
      </c>
    </row>
    <row r="14" spans="1:13" x14ac:dyDescent="0.25">
      <c r="A14" s="2" t="s">
        <v>8</v>
      </c>
      <c r="B14" s="9">
        <f>B4/B6</f>
        <v>0.54366486970346772</v>
      </c>
      <c r="C14" s="9">
        <f t="shared" ref="C14:K14" si="8">C4/C6</f>
        <v>0.53113408369555515</v>
      </c>
      <c r="D14" s="9">
        <f t="shared" si="8"/>
        <v>0.52042009154894919</v>
      </c>
      <c r="E14" s="9">
        <f t="shared" si="8"/>
        <v>0.50561810849243538</v>
      </c>
      <c r="F14" s="9">
        <f t="shared" si="8"/>
        <v>0.49870829200231093</v>
      </c>
      <c r="G14" s="9">
        <f t="shared" si="8"/>
        <v>0.48385591307303266</v>
      </c>
      <c r="H14" s="9">
        <f t="shared" si="8"/>
        <v>0.46785181371357198</v>
      </c>
      <c r="I14" s="9">
        <f t="shared" si="8"/>
        <v>0.46151303151329953</v>
      </c>
      <c r="J14" s="9">
        <f t="shared" si="8"/>
        <v>0.45194641317377865</v>
      </c>
      <c r="K14" s="9">
        <f t="shared" si="8"/>
        <v>0.44854871660025486</v>
      </c>
    </row>
    <row r="15" spans="1:13" x14ac:dyDescent="0.25">
      <c r="A15" s="2" t="s">
        <v>11</v>
      </c>
      <c r="B15" s="9">
        <f>B5/B6</f>
        <v>0.45633513029653233</v>
      </c>
      <c r="C15" s="9">
        <f t="shared" ref="C15:K15" si="9">C5/C6</f>
        <v>0.4688659163044448</v>
      </c>
      <c r="D15" s="9">
        <f t="shared" si="9"/>
        <v>0.47957990845105086</v>
      </c>
      <c r="E15" s="9">
        <f t="shared" si="9"/>
        <v>0.49438189150756462</v>
      </c>
      <c r="F15" s="9">
        <f t="shared" si="9"/>
        <v>0.50129170799768907</v>
      </c>
      <c r="G15" s="9">
        <f t="shared" si="9"/>
        <v>0.51614408692696734</v>
      </c>
      <c r="H15" s="9">
        <f t="shared" si="9"/>
        <v>0.53214818628642802</v>
      </c>
      <c r="I15" s="9">
        <f t="shared" si="9"/>
        <v>0.53848696848670041</v>
      </c>
      <c r="J15" s="9">
        <f t="shared" si="9"/>
        <v>0.54805358682622141</v>
      </c>
      <c r="K15" s="9">
        <f t="shared" si="9"/>
        <v>0.55145128339974514</v>
      </c>
    </row>
    <row r="17" spans="1:16" x14ac:dyDescent="0.25">
      <c r="A17" s="8" t="s">
        <v>30</v>
      </c>
      <c r="B17" s="1">
        <v>2011</v>
      </c>
      <c r="C17" s="1">
        <v>2012</v>
      </c>
      <c r="D17" s="1">
        <v>2013</v>
      </c>
      <c r="E17" s="1">
        <v>2014</v>
      </c>
      <c r="F17" s="1">
        <v>2015</v>
      </c>
      <c r="G17" s="1">
        <v>2016</v>
      </c>
      <c r="H17" s="1">
        <v>2017</v>
      </c>
      <c r="I17" s="1">
        <v>2018</v>
      </c>
      <c r="J17" s="1">
        <v>2019</v>
      </c>
      <c r="K17" s="1">
        <v>2020</v>
      </c>
      <c r="P17" s="16"/>
    </row>
    <row r="18" spans="1:16" x14ac:dyDescent="0.25">
      <c r="A18" s="2" t="s">
        <v>8</v>
      </c>
      <c r="B18" s="9">
        <f>B9/B11</f>
        <v>0.68714917217679117</v>
      </c>
      <c r="C18" s="9">
        <f t="shared" ref="C18:K18" si="10">C9/C11</f>
        <v>0.68754477308814299</v>
      </c>
      <c r="D18" s="9">
        <f t="shared" si="10"/>
        <v>0.6795061622425842</v>
      </c>
      <c r="E18" s="9">
        <f t="shared" si="10"/>
        <v>0.67025880927540138</v>
      </c>
      <c r="F18" s="9">
        <f t="shared" si="10"/>
        <v>0.66918631341303136</v>
      </c>
      <c r="G18" s="9">
        <f t="shared" si="10"/>
        <v>0.6643237435549606</v>
      </c>
      <c r="H18" s="9">
        <f t="shared" si="10"/>
        <v>0.66115814579118104</v>
      </c>
      <c r="I18" s="9">
        <f t="shared" si="10"/>
        <v>0.66427576075097494</v>
      </c>
      <c r="J18" s="9">
        <f t="shared" si="10"/>
        <v>0.65583595226411351</v>
      </c>
      <c r="K18" s="9">
        <f t="shared" si="10"/>
        <v>0.65687585528677794</v>
      </c>
    </row>
    <row r="19" spans="1:16" x14ac:dyDescent="0.25">
      <c r="A19" s="2" t="s">
        <v>11</v>
      </c>
      <c r="B19" s="9">
        <f>B10/B11</f>
        <v>0.31285082782320889</v>
      </c>
      <c r="C19" s="9">
        <f t="shared" ref="C19:K19" si="11">C10/C11</f>
        <v>0.31245522691185701</v>
      </c>
      <c r="D19" s="9">
        <f t="shared" si="11"/>
        <v>0.3204938377574158</v>
      </c>
      <c r="E19" s="9">
        <f t="shared" si="11"/>
        <v>0.32974119072459868</v>
      </c>
      <c r="F19" s="9">
        <f t="shared" si="11"/>
        <v>0.33081368658696869</v>
      </c>
      <c r="G19" s="9">
        <f t="shared" si="11"/>
        <v>0.33567625644503934</v>
      </c>
      <c r="H19" s="9">
        <f t="shared" si="11"/>
        <v>0.3388418542088189</v>
      </c>
      <c r="I19" s="9">
        <f t="shared" si="11"/>
        <v>0.33572423924902511</v>
      </c>
      <c r="J19" s="9">
        <f t="shared" si="11"/>
        <v>0.34416404773588649</v>
      </c>
      <c r="K19" s="9">
        <f t="shared" si="11"/>
        <v>0.343124144713222</v>
      </c>
    </row>
    <row r="20" spans="1:16" x14ac:dyDescent="0.2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6" x14ac:dyDescent="0.2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6" x14ac:dyDescent="0.2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6" x14ac:dyDescent="0.2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</row>
    <row r="28" spans="1:16" x14ac:dyDescent="0.25">
      <c r="A28" s="1"/>
    </row>
    <row r="32" spans="1:16" x14ac:dyDescent="0.25">
      <c r="A32" s="1"/>
    </row>
    <row r="40" spans="1:23" x14ac:dyDescent="0.25">
      <c r="A40" s="8" t="s">
        <v>30</v>
      </c>
      <c r="M40" s="1" t="s">
        <v>6</v>
      </c>
    </row>
    <row r="41" spans="1:23" x14ac:dyDescent="0.25">
      <c r="A41" t="s">
        <v>110</v>
      </c>
      <c r="B41" t="s">
        <v>109</v>
      </c>
      <c r="M41" t="s">
        <v>110</v>
      </c>
      <c r="N41" t="s">
        <v>109</v>
      </c>
    </row>
    <row r="42" spans="1:23" x14ac:dyDescent="0.25">
      <c r="A42" t="s">
        <v>37</v>
      </c>
      <c r="B42" t="s">
        <v>0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127</v>
      </c>
      <c r="I42" t="s">
        <v>128</v>
      </c>
      <c r="J42" t="s">
        <v>129</v>
      </c>
      <c r="K42" t="s">
        <v>36</v>
      </c>
      <c r="M42" t="s">
        <v>37</v>
      </c>
      <c r="N42" t="s">
        <v>0</v>
      </c>
      <c r="O42" t="s">
        <v>1</v>
      </c>
      <c r="P42" t="s">
        <v>2</v>
      </c>
      <c r="Q42" t="s">
        <v>3</v>
      </c>
      <c r="R42" t="s">
        <v>4</v>
      </c>
      <c r="S42" t="s">
        <v>5</v>
      </c>
      <c r="T42" t="s">
        <v>127</v>
      </c>
      <c r="U42" t="s">
        <v>128</v>
      </c>
      <c r="V42" t="s">
        <v>129</v>
      </c>
      <c r="W42" t="s">
        <v>36</v>
      </c>
    </row>
    <row r="43" spans="1:23" x14ac:dyDescent="0.25">
      <c r="A43" t="s">
        <v>8</v>
      </c>
      <c r="B43">
        <v>88611</v>
      </c>
      <c r="C43">
        <v>89543</v>
      </c>
      <c r="D43">
        <v>91356</v>
      </c>
      <c r="E43">
        <v>95948</v>
      </c>
      <c r="F43">
        <v>102699</v>
      </c>
      <c r="G43">
        <v>106966</v>
      </c>
      <c r="H43">
        <v>113040</v>
      </c>
      <c r="I43">
        <v>118923</v>
      </c>
      <c r="J43">
        <v>121829</v>
      </c>
      <c r="K43">
        <v>122542</v>
      </c>
      <c r="M43" t="s">
        <v>8</v>
      </c>
      <c r="N43">
        <v>81252</v>
      </c>
      <c r="O43">
        <v>83106</v>
      </c>
      <c r="P43">
        <v>84301</v>
      </c>
      <c r="Q43">
        <v>86417</v>
      </c>
      <c r="R43">
        <v>91170</v>
      </c>
      <c r="S43">
        <v>95082</v>
      </c>
      <c r="T43">
        <v>97873</v>
      </c>
      <c r="U43">
        <v>103040</v>
      </c>
      <c r="V43">
        <v>107162</v>
      </c>
      <c r="W43">
        <v>110592</v>
      </c>
    </row>
    <row r="44" spans="1:23" x14ac:dyDescent="0.25">
      <c r="A44" t="s">
        <v>33</v>
      </c>
      <c r="B44">
        <v>3568</v>
      </c>
      <c r="C44">
        <v>3554</v>
      </c>
      <c r="D44">
        <v>3641</v>
      </c>
      <c r="E44">
        <v>3629</v>
      </c>
      <c r="F44">
        <v>3713</v>
      </c>
      <c r="G44">
        <v>3711</v>
      </c>
      <c r="H44">
        <v>3944</v>
      </c>
      <c r="I44">
        <v>4065</v>
      </c>
      <c r="J44">
        <v>3799</v>
      </c>
      <c r="K44">
        <v>3701</v>
      </c>
      <c r="M44" t="s">
        <v>33</v>
      </c>
      <c r="N44">
        <v>133</v>
      </c>
      <c r="O44">
        <v>230</v>
      </c>
      <c r="P44">
        <v>286</v>
      </c>
      <c r="Q44">
        <v>341</v>
      </c>
      <c r="R44">
        <v>332</v>
      </c>
      <c r="S44">
        <v>301</v>
      </c>
      <c r="T44">
        <v>265</v>
      </c>
      <c r="U44">
        <v>266</v>
      </c>
      <c r="V44">
        <v>286</v>
      </c>
      <c r="W44">
        <v>287</v>
      </c>
    </row>
    <row r="45" spans="1:23" x14ac:dyDescent="0.25">
      <c r="A45" t="s">
        <v>11</v>
      </c>
      <c r="B45">
        <v>41968</v>
      </c>
      <c r="C45">
        <v>42308</v>
      </c>
      <c r="D45">
        <v>44806</v>
      </c>
      <c r="E45">
        <v>48988</v>
      </c>
      <c r="F45">
        <v>52605</v>
      </c>
      <c r="G45">
        <v>55924</v>
      </c>
      <c r="H45">
        <v>59954</v>
      </c>
      <c r="I45">
        <v>62158</v>
      </c>
      <c r="J45">
        <v>65926</v>
      </c>
      <c r="K45">
        <v>65944</v>
      </c>
      <c r="M45" t="s">
        <v>11</v>
      </c>
      <c r="N45">
        <v>68312</v>
      </c>
      <c r="O45">
        <v>73566</v>
      </c>
      <c r="P45">
        <v>77949</v>
      </c>
      <c r="Q45">
        <v>84830</v>
      </c>
      <c r="R45">
        <v>91976</v>
      </c>
      <c r="S45">
        <v>101748</v>
      </c>
      <c r="T45">
        <v>111625</v>
      </c>
      <c r="U45">
        <v>120536</v>
      </c>
      <c r="V45">
        <v>130297</v>
      </c>
      <c r="W45">
        <v>136316</v>
      </c>
    </row>
    <row r="46" spans="1:23" x14ac:dyDescent="0.25">
      <c r="A46" t="s">
        <v>38</v>
      </c>
      <c r="B46">
        <v>134147</v>
      </c>
      <c r="C46">
        <v>135405</v>
      </c>
      <c r="D46">
        <v>139803</v>
      </c>
      <c r="E46">
        <v>148565</v>
      </c>
      <c r="F46">
        <v>159017</v>
      </c>
      <c r="G46">
        <v>166601</v>
      </c>
      <c r="H46">
        <v>176938</v>
      </c>
      <c r="I46">
        <v>185146</v>
      </c>
      <c r="J46">
        <v>191554</v>
      </c>
      <c r="K46">
        <v>192187</v>
      </c>
      <c r="M46" t="s">
        <v>38</v>
      </c>
      <c r="N46">
        <v>149697</v>
      </c>
      <c r="O46">
        <v>156902</v>
      </c>
      <c r="P46">
        <v>162536</v>
      </c>
      <c r="Q46">
        <v>171588</v>
      </c>
      <c r="R46">
        <v>183478</v>
      </c>
      <c r="S46">
        <v>197131</v>
      </c>
      <c r="T46">
        <v>209763</v>
      </c>
      <c r="U46">
        <v>223842</v>
      </c>
      <c r="V46">
        <v>237745</v>
      </c>
      <c r="W46">
        <v>247195</v>
      </c>
    </row>
    <row r="48" spans="1:23" x14ac:dyDescent="0.25">
      <c r="A48" s="1" t="s">
        <v>149</v>
      </c>
      <c r="B48" s="1">
        <f>B43+B44</f>
        <v>92179</v>
      </c>
      <c r="C48" s="1">
        <f t="shared" ref="C48:K48" si="12">C43+C44</f>
        <v>93097</v>
      </c>
      <c r="D48" s="1">
        <f t="shared" si="12"/>
        <v>94997</v>
      </c>
      <c r="E48" s="1">
        <f t="shared" si="12"/>
        <v>99577</v>
      </c>
      <c r="F48" s="1">
        <f t="shared" si="12"/>
        <v>106412</v>
      </c>
      <c r="G48" s="1">
        <f t="shared" si="12"/>
        <v>110677</v>
      </c>
      <c r="H48" s="1">
        <f t="shared" si="12"/>
        <v>116984</v>
      </c>
      <c r="I48" s="1">
        <f t="shared" si="12"/>
        <v>122988</v>
      </c>
      <c r="J48" s="1">
        <f t="shared" si="12"/>
        <v>125628</v>
      </c>
      <c r="K48" s="1">
        <f t="shared" si="12"/>
        <v>126243</v>
      </c>
      <c r="M48" s="1" t="s">
        <v>149</v>
      </c>
      <c r="N48" s="1">
        <f>N43+N44</f>
        <v>81385</v>
      </c>
      <c r="O48" s="1">
        <f t="shared" ref="O48:W48" si="13">O43+O44</f>
        <v>83336</v>
      </c>
      <c r="P48" s="1">
        <f t="shared" si="13"/>
        <v>84587</v>
      </c>
      <c r="Q48" s="1">
        <f t="shared" si="13"/>
        <v>86758</v>
      </c>
      <c r="R48" s="1">
        <f t="shared" si="13"/>
        <v>91502</v>
      </c>
      <c r="S48" s="1">
        <f t="shared" si="13"/>
        <v>95383</v>
      </c>
      <c r="T48" s="1">
        <f t="shared" si="13"/>
        <v>98138</v>
      </c>
      <c r="U48" s="1">
        <f t="shared" si="13"/>
        <v>103306</v>
      </c>
      <c r="V48" s="1">
        <f t="shared" si="13"/>
        <v>107448</v>
      </c>
      <c r="W48" s="1">
        <f t="shared" si="13"/>
        <v>110879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92C-B191-458B-9CF0-5244ABA3E9D2}">
  <sheetPr>
    <tabColor rgb="FF00B050"/>
  </sheetPr>
  <dimension ref="A1:T56"/>
  <sheetViews>
    <sheetView topLeftCell="A10" workbookViewId="0">
      <selection activeCell="N12" sqref="N12"/>
    </sheetView>
  </sheetViews>
  <sheetFormatPr defaultRowHeight="15" x14ac:dyDescent="0.25"/>
  <cols>
    <col min="1" max="1" width="19.85546875" customWidth="1"/>
    <col min="2" max="10" width="11.5703125" bestFit="1" customWidth="1"/>
    <col min="11" max="11" width="10.5703125" customWidth="1"/>
    <col min="12" max="12" width="11.42578125" customWidth="1"/>
    <col min="13" max="13" width="18.42578125" customWidth="1"/>
    <col min="14" max="14" width="10" customWidth="1"/>
    <col min="16" max="16" width="8.42578125" customWidth="1"/>
    <col min="18" max="18" width="14.7109375" customWidth="1"/>
  </cols>
  <sheetData>
    <row r="1" spans="1:20" x14ac:dyDescent="0.25">
      <c r="A1" s="1" t="s">
        <v>150</v>
      </c>
    </row>
    <row r="3" spans="1:20" x14ac:dyDescent="0.25">
      <c r="A3" s="1" t="s">
        <v>84</v>
      </c>
      <c r="B3" s="1">
        <v>2011</v>
      </c>
      <c r="C3" s="1">
        <v>2012</v>
      </c>
      <c r="D3" s="1">
        <v>2013</v>
      </c>
      <c r="E3" s="1">
        <v>2014</v>
      </c>
      <c r="F3" s="1">
        <v>2015</v>
      </c>
      <c r="G3" s="1">
        <v>2016</v>
      </c>
      <c r="H3" s="1">
        <v>2017</v>
      </c>
      <c r="I3" s="1">
        <v>2018</v>
      </c>
      <c r="J3" s="1">
        <v>2019</v>
      </c>
      <c r="K3" s="1">
        <v>2020</v>
      </c>
      <c r="L3" s="10" t="s">
        <v>148</v>
      </c>
      <c r="M3" t="s">
        <v>151</v>
      </c>
      <c r="N3" t="s">
        <v>76</v>
      </c>
    </row>
    <row r="4" spans="1:20" x14ac:dyDescent="0.25">
      <c r="A4" t="s">
        <v>6</v>
      </c>
      <c r="B4" s="10">
        <f>B56</f>
        <v>81385</v>
      </c>
      <c r="C4" s="10">
        <f t="shared" ref="C4:K4" si="0">C56</f>
        <v>83336</v>
      </c>
      <c r="D4" s="10">
        <f t="shared" si="0"/>
        <v>84587</v>
      </c>
      <c r="E4" s="10">
        <f t="shared" si="0"/>
        <v>86758</v>
      </c>
      <c r="F4" s="10">
        <f t="shared" si="0"/>
        <v>91502</v>
      </c>
      <c r="G4" s="10">
        <f t="shared" si="0"/>
        <v>95383</v>
      </c>
      <c r="H4" s="10">
        <f t="shared" si="0"/>
        <v>98138</v>
      </c>
      <c r="I4" s="10">
        <f t="shared" si="0"/>
        <v>103306</v>
      </c>
      <c r="J4" s="10">
        <f t="shared" si="0"/>
        <v>107448</v>
      </c>
      <c r="K4" s="10">
        <f t="shared" si="0"/>
        <v>110879</v>
      </c>
      <c r="L4" s="10">
        <f>K4-B4</f>
        <v>29494</v>
      </c>
      <c r="M4" s="9">
        <f>L4/B4</f>
        <v>0.36240093383301591</v>
      </c>
      <c r="N4" s="9"/>
    </row>
    <row r="5" spans="1:20" x14ac:dyDescent="0.25">
      <c r="A5" t="s">
        <v>30</v>
      </c>
      <c r="B5" s="10">
        <f>B45</f>
        <v>92179</v>
      </c>
      <c r="C5" s="10">
        <f t="shared" ref="C5:K5" si="1">C45</f>
        <v>93097</v>
      </c>
      <c r="D5" s="10">
        <f t="shared" si="1"/>
        <v>94997</v>
      </c>
      <c r="E5" s="10">
        <f t="shared" si="1"/>
        <v>99577</v>
      </c>
      <c r="F5" s="10">
        <f t="shared" si="1"/>
        <v>106412</v>
      </c>
      <c r="G5" s="10">
        <f t="shared" si="1"/>
        <v>110677</v>
      </c>
      <c r="H5" s="10">
        <f t="shared" si="1"/>
        <v>116984</v>
      </c>
      <c r="I5" s="10">
        <f t="shared" si="1"/>
        <v>122988</v>
      </c>
      <c r="J5" s="10">
        <f t="shared" si="1"/>
        <v>125628</v>
      </c>
      <c r="K5" s="10">
        <f t="shared" si="1"/>
        <v>126243</v>
      </c>
      <c r="L5" s="10">
        <f>K5-B5</f>
        <v>34064</v>
      </c>
      <c r="M5" s="9">
        <f>L5/B5</f>
        <v>0.36954186962323304</v>
      </c>
      <c r="N5" s="9"/>
    </row>
    <row r="6" spans="1:20" x14ac:dyDescent="0.25">
      <c r="A6" s="1" t="s">
        <v>75</v>
      </c>
      <c r="B6" s="31">
        <f>SUM(B4:B5)</f>
        <v>173564</v>
      </c>
      <c r="C6" s="31">
        <f t="shared" ref="C6:K6" si="2">SUM(C4:C5)</f>
        <v>176433</v>
      </c>
      <c r="D6" s="31">
        <f t="shared" si="2"/>
        <v>179584</v>
      </c>
      <c r="E6" s="31">
        <f t="shared" si="2"/>
        <v>186335</v>
      </c>
      <c r="F6" s="31">
        <f t="shared" si="2"/>
        <v>197914</v>
      </c>
      <c r="G6" s="31">
        <f t="shared" si="2"/>
        <v>206060</v>
      </c>
      <c r="H6" s="31">
        <f t="shared" si="2"/>
        <v>215122</v>
      </c>
      <c r="I6" s="31">
        <f t="shared" si="2"/>
        <v>226294</v>
      </c>
      <c r="J6" s="31">
        <f>SUM(J4:J5)</f>
        <v>233076</v>
      </c>
      <c r="K6" s="31">
        <f t="shared" si="2"/>
        <v>237122</v>
      </c>
      <c r="L6" s="10">
        <f>K6-B6</f>
        <v>63558</v>
      </c>
      <c r="M6" s="9">
        <f>L6/B6</f>
        <v>0.3661934502546611</v>
      </c>
      <c r="N6" s="30"/>
    </row>
    <row r="7" spans="1:20" x14ac:dyDescent="0.25">
      <c r="A7" s="1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Q7" s="16"/>
    </row>
    <row r="8" spans="1:20" x14ac:dyDescent="0.25">
      <c r="A8" t="s">
        <v>6</v>
      </c>
      <c r="B8" s="10">
        <f>B53</f>
        <v>68312</v>
      </c>
      <c r="C8" s="10">
        <f t="shared" ref="C8:K8" si="3">C53</f>
        <v>73566</v>
      </c>
      <c r="D8" s="10">
        <f t="shared" si="3"/>
        <v>77949</v>
      </c>
      <c r="E8" s="10">
        <f t="shared" si="3"/>
        <v>84830</v>
      </c>
      <c r="F8" s="10">
        <f t="shared" si="3"/>
        <v>91976</v>
      </c>
      <c r="G8" s="10">
        <f t="shared" si="3"/>
        <v>101748</v>
      </c>
      <c r="H8" s="10">
        <f t="shared" si="3"/>
        <v>111625</v>
      </c>
      <c r="I8" s="10">
        <f t="shared" si="3"/>
        <v>120536</v>
      </c>
      <c r="J8" s="10">
        <f t="shared" si="3"/>
        <v>130297</v>
      </c>
      <c r="K8" s="10">
        <f t="shared" si="3"/>
        <v>136316</v>
      </c>
      <c r="L8" s="10">
        <f>K8-B8</f>
        <v>68004</v>
      </c>
      <c r="M8" s="9">
        <f>L8/B8</f>
        <v>0.9954912753249795</v>
      </c>
      <c r="N8" s="9"/>
    </row>
    <row r="9" spans="1:20" x14ac:dyDescent="0.25">
      <c r="A9" t="s">
        <v>30</v>
      </c>
      <c r="B9" s="10">
        <f>B42</f>
        <v>41968</v>
      </c>
      <c r="C9" s="10">
        <f t="shared" ref="C9:K9" si="4">C42</f>
        <v>42308</v>
      </c>
      <c r="D9" s="10">
        <f t="shared" si="4"/>
        <v>44806</v>
      </c>
      <c r="E9" s="10">
        <f t="shared" si="4"/>
        <v>48988</v>
      </c>
      <c r="F9" s="10">
        <f t="shared" si="4"/>
        <v>52605</v>
      </c>
      <c r="G9" s="10">
        <f t="shared" si="4"/>
        <v>55924</v>
      </c>
      <c r="H9" s="10">
        <f t="shared" si="4"/>
        <v>59954</v>
      </c>
      <c r="I9" s="10">
        <f t="shared" si="4"/>
        <v>62158</v>
      </c>
      <c r="J9" s="10">
        <f t="shared" si="4"/>
        <v>65926</v>
      </c>
      <c r="K9" s="10">
        <f t="shared" si="4"/>
        <v>65944</v>
      </c>
      <c r="L9" s="10">
        <f>K9-B9</f>
        <v>23976</v>
      </c>
      <c r="M9" s="9">
        <f>L9/B9</f>
        <v>0.57129241326725122</v>
      </c>
      <c r="N9" s="9"/>
    </row>
    <row r="10" spans="1:20" x14ac:dyDescent="0.25">
      <c r="A10" s="1" t="s">
        <v>74</v>
      </c>
      <c r="B10" s="10">
        <f>B8+B9</f>
        <v>110280</v>
      </c>
      <c r="C10" s="10">
        <f t="shared" ref="C10:K10" si="5">C8+C9</f>
        <v>115874</v>
      </c>
      <c r="D10" s="10">
        <f t="shared" si="5"/>
        <v>122755</v>
      </c>
      <c r="E10" s="10">
        <f t="shared" si="5"/>
        <v>133818</v>
      </c>
      <c r="F10" s="10">
        <f t="shared" si="5"/>
        <v>144581</v>
      </c>
      <c r="G10" s="10">
        <f t="shared" si="5"/>
        <v>157672</v>
      </c>
      <c r="H10" s="10">
        <f t="shared" si="5"/>
        <v>171579</v>
      </c>
      <c r="I10" s="10">
        <f t="shared" si="5"/>
        <v>182694</v>
      </c>
      <c r="J10" s="10">
        <f t="shared" si="5"/>
        <v>196223</v>
      </c>
      <c r="K10" s="10">
        <f t="shared" si="5"/>
        <v>202260</v>
      </c>
      <c r="L10" s="10">
        <f>K10-B10</f>
        <v>91980</v>
      </c>
      <c r="M10" s="9">
        <f>L10/B10</f>
        <v>0.83405875952121866</v>
      </c>
      <c r="N10" s="9"/>
      <c r="Q10" s="16"/>
    </row>
    <row r="11" spans="1:20" x14ac:dyDescent="0.25">
      <c r="A11" s="14" t="s">
        <v>38</v>
      </c>
      <c r="B11" s="57">
        <f>B6+B10</f>
        <v>283844</v>
      </c>
      <c r="C11" s="57">
        <f t="shared" ref="C11:K11" si="6">C6+C10</f>
        <v>292307</v>
      </c>
      <c r="D11" s="57">
        <f t="shared" si="6"/>
        <v>302339</v>
      </c>
      <c r="E11" s="57">
        <f t="shared" si="6"/>
        <v>320153</v>
      </c>
      <c r="F11" s="57">
        <f t="shared" si="6"/>
        <v>342495</v>
      </c>
      <c r="G11" s="57">
        <f t="shared" si="6"/>
        <v>363732</v>
      </c>
      <c r="H11" s="57">
        <f t="shared" si="6"/>
        <v>386701</v>
      </c>
      <c r="I11" s="57">
        <f t="shared" si="6"/>
        <v>408988</v>
      </c>
      <c r="J11" s="57">
        <f t="shared" si="6"/>
        <v>429299</v>
      </c>
      <c r="K11" s="57">
        <f t="shared" si="6"/>
        <v>439382</v>
      </c>
      <c r="L11" s="10">
        <f>K11-B11</f>
        <v>155538</v>
      </c>
      <c r="M11" s="9">
        <f>L11/B11</f>
        <v>0.54797001169656567</v>
      </c>
      <c r="N11" s="9"/>
    </row>
    <row r="12" spans="1:20" x14ac:dyDescent="0.25">
      <c r="A12" s="37"/>
      <c r="B12" s="173"/>
      <c r="C12" s="37"/>
      <c r="D12" s="37"/>
      <c r="E12" s="37"/>
      <c r="F12" s="37"/>
      <c r="G12" s="37"/>
      <c r="H12" s="37"/>
      <c r="I12" s="37"/>
      <c r="J12" s="37"/>
      <c r="K12" s="203">
        <f>K10-B10</f>
        <v>91980</v>
      </c>
      <c r="S12" s="16"/>
      <c r="T12" s="13"/>
    </row>
    <row r="13" spans="1:20" x14ac:dyDescent="0.25">
      <c r="A13" s="1" t="s">
        <v>8</v>
      </c>
    </row>
    <row r="14" spans="1:20" x14ac:dyDescent="0.25">
      <c r="A14" s="201" t="s">
        <v>6</v>
      </c>
      <c r="B14" s="9">
        <f>B4/B6</f>
        <v>0.46890484201792998</v>
      </c>
      <c r="C14" s="9">
        <f t="shared" ref="C14:K14" si="7">C4/C6</f>
        <v>0.47233794131483342</v>
      </c>
      <c r="D14" s="9">
        <f t="shared" si="7"/>
        <v>0.47101634889522453</v>
      </c>
      <c r="E14" s="9">
        <f t="shared" si="7"/>
        <v>0.46560227547159688</v>
      </c>
      <c r="F14" s="9">
        <f t="shared" si="7"/>
        <v>0.46233212405388197</v>
      </c>
      <c r="G14" s="9">
        <f t="shared" si="7"/>
        <v>0.46288944967485196</v>
      </c>
      <c r="H14" s="9">
        <f t="shared" si="7"/>
        <v>0.4561969487081749</v>
      </c>
      <c r="I14" s="9">
        <f t="shared" si="7"/>
        <v>0.45651232467498032</v>
      </c>
      <c r="J14" s="9">
        <f t="shared" si="7"/>
        <v>0.46099984554394274</v>
      </c>
      <c r="K14" s="9">
        <f t="shared" si="7"/>
        <v>0.4676031747370552</v>
      </c>
    </row>
    <row r="15" spans="1:20" x14ac:dyDescent="0.25">
      <c r="A15" s="201" t="s">
        <v>30</v>
      </c>
      <c r="B15" s="9">
        <f>B5/B6</f>
        <v>0.53109515798206997</v>
      </c>
      <c r="C15" s="9">
        <f t="shared" ref="C15:K15" si="8">C5/C6</f>
        <v>0.52766205868516658</v>
      </c>
      <c r="D15" s="9">
        <f t="shared" si="8"/>
        <v>0.52898365110477552</v>
      </c>
      <c r="E15" s="9">
        <f t="shared" si="8"/>
        <v>0.53439772452840317</v>
      </c>
      <c r="F15" s="9">
        <f t="shared" si="8"/>
        <v>0.53766787594611798</v>
      </c>
      <c r="G15" s="9">
        <f t="shared" si="8"/>
        <v>0.53711055032514798</v>
      </c>
      <c r="H15" s="9">
        <f t="shared" si="8"/>
        <v>0.54380305129182516</v>
      </c>
      <c r="I15" s="9">
        <f t="shared" si="8"/>
        <v>0.54348767532501963</v>
      </c>
      <c r="J15" s="9">
        <f t="shared" si="8"/>
        <v>0.5390001544560572</v>
      </c>
      <c r="K15" s="9">
        <f t="shared" si="8"/>
        <v>0.53239682526294485</v>
      </c>
      <c r="M15" s="23">
        <f>K14+K15</f>
        <v>1</v>
      </c>
    </row>
    <row r="16" spans="1:20" x14ac:dyDescent="0.25">
      <c r="A16" s="202" t="s">
        <v>11</v>
      </c>
      <c r="B16" s="25">
        <f>B14+B15</f>
        <v>1</v>
      </c>
      <c r="C16" s="25">
        <f>C14+C15</f>
        <v>1</v>
      </c>
      <c r="D16" s="25">
        <f t="shared" ref="D16:K16" si="9">D14+D15</f>
        <v>1</v>
      </c>
      <c r="E16" s="25">
        <f t="shared" si="9"/>
        <v>1</v>
      </c>
      <c r="F16" s="25">
        <f t="shared" si="9"/>
        <v>1</v>
      </c>
      <c r="G16" s="25">
        <f t="shared" si="9"/>
        <v>1</v>
      </c>
      <c r="H16" s="25">
        <f t="shared" si="9"/>
        <v>1</v>
      </c>
      <c r="I16" s="25">
        <f t="shared" si="9"/>
        <v>1</v>
      </c>
      <c r="J16" s="25">
        <f t="shared" si="9"/>
        <v>1</v>
      </c>
      <c r="K16" s="25">
        <f t="shared" si="9"/>
        <v>1</v>
      </c>
    </row>
    <row r="17" spans="1:19" x14ac:dyDescent="0.25">
      <c r="A17" s="201" t="s">
        <v>6</v>
      </c>
      <c r="B17" s="9">
        <f>B8/B10</f>
        <v>0.61944142183532824</v>
      </c>
      <c r="C17" s="9">
        <f t="shared" ref="C17:J17" si="10">C8/C10</f>
        <v>0.63487926540897877</v>
      </c>
      <c r="D17" s="9">
        <f t="shared" si="10"/>
        <v>0.63499653781923349</v>
      </c>
      <c r="E17" s="9">
        <f t="shared" si="10"/>
        <v>0.63392069826181829</v>
      </c>
      <c r="F17" s="9">
        <f t="shared" si="10"/>
        <v>0.63615551144341231</v>
      </c>
      <c r="G17" s="9">
        <f t="shared" si="10"/>
        <v>0.64531432340555073</v>
      </c>
      <c r="H17" s="9">
        <f t="shared" si="10"/>
        <v>0.65057495381136388</v>
      </c>
      <c r="I17" s="9">
        <f t="shared" si="10"/>
        <v>0.65976988844734907</v>
      </c>
      <c r="J17" s="9">
        <f t="shared" si="10"/>
        <v>0.66402511428323896</v>
      </c>
      <c r="K17" s="9">
        <f>K8/K10</f>
        <v>0.67396420448927119</v>
      </c>
    </row>
    <row r="18" spans="1:19" x14ac:dyDescent="0.25">
      <c r="A18" s="201" t="s">
        <v>30</v>
      </c>
      <c r="B18" s="9">
        <f>B9/B10</f>
        <v>0.38055857816467176</v>
      </c>
      <c r="C18" s="9">
        <f t="shared" ref="C18:K18" si="11">C9/C10</f>
        <v>0.36512073459102129</v>
      </c>
      <c r="D18" s="9">
        <f t="shared" si="11"/>
        <v>0.36500346218076657</v>
      </c>
      <c r="E18" s="9">
        <f t="shared" si="11"/>
        <v>0.36607930173818171</v>
      </c>
      <c r="F18" s="9">
        <f>F9/F10</f>
        <v>0.36384448855658763</v>
      </c>
      <c r="G18" s="9">
        <f t="shared" si="11"/>
        <v>0.35468567659444922</v>
      </c>
      <c r="H18" s="9">
        <f t="shared" si="11"/>
        <v>0.34942504618863612</v>
      </c>
      <c r="I18" s="9">
        <f t="shared" si="11"/>
        <v>0.34023011155265087</v>
      </c>
      <c r="J18" s="9">
        <f t="shared" si="11"/>
        <v>0.33597488571676104</v>
      </c>
      <c r="K18" s="9">
        <f t="shared" si="11"/>
        <v>0.32603579551072875</v>
      </c>
      <c r="M18" s="23">
        <f>K17+K18</f>
        <v>1</v>
      </c>
    </row>
    <row r="19" spans="1:19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1" spans="1:19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3" spans="1:19" x14ac:dyDescent="0.25">
      <c r="S23" s="16"/>
    </row>
    <row r="37" spans="1:11" x14ac:dyDescent="0.25">
      <c r="A37" s="205" t="s">
        <v>30</v>
      </c>
    </row>
    <row r="38" spans="1:11" x14ac:dyDescent="0.25">
      <c r="A38" t="s">
        <v>110</v>
      </c>
      <c r="B38" t="s">
        <v>109</v>
      </c>
    </row>
    <row r="39" spans="1:11" x14ac:dyDescent="0.25">
      <c r="A39" t="s">
        <v>37</v>
      </c>
      <c r="B39" t="s">
        <v>0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127</v>
      </c>
      <c r="I39" t="s">
        <v>128</v>
      </c>
      <c r="J39" t="s">
        <v>129</v>
      </c>
      <c r="K39" t="s">
        <v>36</v>
      </c>
    </row>
    <row r="40" spans="1:11" x14ac:dyDescent="0.25">
      <c r="A40" t="s">
        <v>8</v>
      </c>
      <c r="B40">
        <v>88611</v>
      </c>
      <c r="C40">
        <v>89543</v>
      </c>
      <c r="D40">
        <v>91356</v>
      </c>
      <c r="E40">
        <v>95948</v>
      </c>
      <c r="F40">
        <v>102699</v>
      </c>
      <c r="G40">
        <v>106966</v>
      </c>
      <c r="H40">
        <v>113040</v>
      </c>
      <c r="I40">
        <v>118923</v>
      </c>
      <c r="J40">
        <v>121829</v>
      </c>
      <c r="K40">
        <v>122542</v>
      </c>
    </row>
    <row r="41" spans="1:11" x14ac:dyDescent="0.25">
      <c r="A41" t="s">
        <v>33</v>
      </c>
      <c r="B41">
        <v>3568</v>
      </c>
      <c r="C41">
        <v>3554</v>
      </c>
      <c r="D41">
        <v>3641</v>
      </c>
      <c r="E41">
        <v>3629</v>
      </c>
      <c r="F41">
        <v>3713</v>
      </c>
      <c r="G41">
        <v>3711</v>
      </c>
      <c r="H41">
        <v>3944</v>
      </c>
      <c r="I41">
        <v>4065</v>
      </c>
      <c r="J41">
        <v>3799</v>
      </c>
      <c r="K41">
        <v>3701</v>
      </c>
    </row>
    <row r="42" spans="1:11" x14ac:dyDescent="0.25">
      <c r="A42" t="s">
        <v>11</v>
      </c>
      <c r="B42">
        <v>41968</v>
      </c>
      <c r="C42">
        <v>42308</v>
      </c>
      <c r="D42">
        <v>44806</v>
      </c>
      <c r="E42">
        <v>48988</v>
      </c>
      <c r="F42">
        <v>52605</v>
      </c>
      <c r="G42">
        <v>55924</v>
      </c>
      <c r="H42">
        <v>59954</v>
      </c>
      <c r="I42">
        <v>62158</v>
      </c>
      <c r="J42">
        <v>65926</v>
      </c>
      <c r="K42">
        <v>65944</v>
      </c>
    </row>
    <row r="43" spans="1:11" x14ac:dyDescent="0.25">
      <c r="A43" t="s">
        <v>38</v>
      </c>
      <c r="B43">
        <v>134147</v>
      </c>
      <c r="C43">
        <v>135405</v>
      </c>
      <c r="D43">
        <v>139803</v>
      </c>
      <c r="E43">
        <v>148565</v>
      </c>
      <c r="F43">
        <v>159017</v>
      </c>
      <c r="G43">
        <v>166601</v>
      </c>
      <c r="H43">
        <v>176938</v>
      </c>
      <c r="I43">
        <v>185146</v>
      </c>
      <c r="J43">
        <v>191554</v>
      </c>
      <c r="K43">
        <v>192187</v>
      </c>
    </row>
    <row r="45" spans="1:11" s="1" customFormat="1" x14ac:dyDescent="0.25">
      <c r="A45" s="1" t="s">
        <v>149</v>
      </c>
      <c r="B45" s="1">
        <v>92179</v>
      </c>
      <c r="C45" s="1">
        <v>93097</v>
      </c>
      <c r="D45" s="1">
        <v>94997</v>
      </c>
      <c r="E45" s="1">
        <v>99577</v>
      </c>
      <c r="F45" s="1">
        <v>106412</v>
      </c>
      <c r="G45" s="1">
        <v>110677</v>
      </c>
      <c r="H45" s="1">
        <v>116984</v>
      </c>
      <c r="I45" s="1">
        <v>122988</v>
      </c>
      <c r="J45" s="1">
        <v>125628</v>
      </c>
      <c r="K45" s="1">
        <v>126243</v>
      </c>
    </row>
    <row r="48" spans="1:11" x14ac:dyDescent="0.25">
      <c r="A48" s="205" t="s">
        <v>6</v>
      </c>
    </row>
    <row r="49" spans="1:11" x14ac:dyDescent="0.25">
      <c r="A49" t="s">
        <v>110</v>
      </c>
      <c r="B49" t="s">
        <v>109</v>
      </c>
    </row>
    <row r="50" spans="1:11" x14ac:dyDescent="0.25">
      <c r="A50" t="s">
        <v>37</v>
      </c>
      <c r="B50" t="s">
        <v>0</v>
      </c>
      <c r="C50" t="s">
        <v>1</v>
      </c>
      <c r="D50" t="s">
        <v>2</v>
      </c>
      <c r="E50" t="s">
        <v>3</v>
      </c>
      <c r="F50" t="s">
        <v>4</v>
      </c>
      <c r="G50" t="s">
        <v>5</v>
      </c>
      <c r="H50" t="s">
        <v>127</v>
      </c>
      <c r="I50" t="s">
        <v>128</v>
      </c>
      <c r="J50" t="s">
        <v>129</v>
      </c>
      <c r="K50" t="s">
        <v>36</v>
      </c>
    </row>
    <row r="51" spans="1:11" x14ac:dyDescent="0.25">
      <c r="A51" t="s">
        <v>8</v>
      </c>
      <c r="B51">
        <v>81252</v>
      </c>
      <c r="C51">
        <v>83106</v>
      </c>
      <c r="D51">
        <v>84301</v>
      </c>
      <c r="E51">
        <v>86417</v>
      </c>
      <c r="F51">
        <v>91170</v>
      </c>
      <c r="G51">
        <v>95082</v>
      </c>
      <c r="H51">
        <v>97873</v>
      </c>
      <c r="I51">
        <v>103040</v>
      </c>
      <c r="J51">
        <v>107162</v>
      </c>
      <c r="K51">
        <v>110592</v>
      </c>
    </row>
    <row r="52" spans="1:11" x14ac:dyDescent="0.25">
      <c r="A52" t="s">
        <v>33</v>
      </c>
      <c r="B52">
        <v>133</v>
      </c>
      <c r="C52">
        <v>230</v>
      </c>
      <c r="D52">
        <v>286</v>
      </c>
      <c r="E52">
        <v>341</v>
      </c>
      <c r="F52">
        <v>332</v>
      </c>
      <c r="G52">
        <v>301</v>
      </c>
      <c r="H52">
        <v>265</v>
      </c>
      <c r="I52">
        <v>266</v>
      </c>
      <c r="J52">
        <v>286</v>
      </c>
      <c r="K52">
        <v>287</v>
      </c>
    </row>
    <row r="53" spans="1:11" x14ac:dyDescent="0.25">
      <c r="A53" t="s">
        <v>11</v>
      </c>
      <c r="B53">
        <v>68312</v>
      </c>
      <c r="C53">
        <v>73566</v>
      </c>
      <c r="D53">
        <v>77949</v>
      </c>
      <c r="E53">
        <v>84830</v>
      </c>
      <c r="F53">
        <v>91976</v>
      </c>
      <c r="G53">
        <v>101748</v>
      </c>
      <c r="H53">
        <v>111625</v>
      </c>
      <c r="I53">
        <v>120536</v>
      </c>
      <c r="J53">
        <v>130297</v>
      </c>
      <c r="K53">
        <v>136316</v>
      </c>
    </row>
    <row r="54" spans="1:11" x14ac:dyDescent="0.25">
      <c r="A54" t="s">
        <v>38</v>
      </c>
      <c r="B54">
        <v>149697</v>
      </c>
      <c r="C54">
        <v>156902</v>
      </c>
      <c r="D54">
        <v>162536</v>
      </c>
      <c r="E54">
        <v>171588</v>
      </c>
      <c r="F54">
        <v>183478</v>
      </c>
      <c r="G54">
        <v>197131</v>
      </c>
      <c r="H54">
        <v>209763</v>
      </c>
      <c r="I54">
        <v>223842</v>
      </c>
      <c r="J54">
        <v>237745</v>
      </c>
      <c r="K54">
        <v>247195</v>
      </c>
    </row>
    <row r="56" spans="1:11" s="1" customFormat="1" x14ac:dyDescent="0.25">
      <c r="A56" s="1" t="s">
        <v>149</v>
      </c>
      <c r="B56" s="1">
        <v>81385</v>
      </c>
      <c r="C56" s="1">
        <v>83336</v>
      </c>
      <c r="D56" s="1">
        <v>84587</v>
      </c>
      <c r="E56" s="1">
        <v>86758</v>
      </c>
      <c r="F56" s="1">
        <v>91502</v>
      </c>
      <c r="G56" s="1">
        <v>95383</v>
      </c>
      <c r="H56" s="1">
        <v>98138</v>
      </c>
      <c r="I56" s="1">
        <v>103306</v>
      </c>
      <c r="J56" s="1">
        <v>107448</v>
      </c>
      <c r="K56" s="1">
        <v>110879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Figure A</vt:lpstr>
      <vt:lpstr>Figure B</vt:lpstr>
      <vt:lpstr>Figure C</vt:lpstr>
      <vt:lpstr>Figure D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2.1</vt:lpstr>
      <vt:lpstr>2.2</vt:lpstr>
      <vt:lpstr>2.3</vt:lpstr>
      <vt:lpstr>3.1</vt:lpstr>
      <vt:lpstr>3.2 </vt:lpstr>
      <vt:lpstr>3.3</vt:lpstr>
      <vt:lpstr>3.4 </vt:lpstr>
      <vt:lpstr>3.5 </vt:lpstr>
      <vt:lpstr>3.6</vt:lpstr>
      <vt:lpstr>3.7</vt:lpstr>
      <vt:lpstr>3.8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 Dagg</dc:creator>
  <cp:lastModifiedBy>Oisin McGann</cp:lastModifiedBy>
  <cp:lastPrinted>2020-03-04T15:28:15Z</cp:lastPrinted>
  <dcterms:created xsi:type="dcterms:W3CDTF">2019-02-27T12:21:20Z</dcterms:created>
  <dcterms:modified xsi:type="dcterms:W3CDTF">2021-03-08T11:12:11Z</dcterms:modified>
</cp:coreProperties>
</file>