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gm\AppData\Local\Microsoft\Windows\INetCache\Content.Outlook\WUIRN2R2\"/>
    </mc:Choice>
  </mc:AlternateContent>
  <xr:revisionPtr revIDLastSave="0" documentId="13_ncr:1_{758769E3-2F37-476C-A03B-6C89EC8C5125}" xr6:coauthVersionLast="47" xr6:coauthVersionMax="47" xr10:uidLastSave="{00000000-0000-0000-0000-000000000000}"/>
  <bookViews>
    <workbookView xWindow="-110" yWindow="-110" windowWidth="19420" windowHeight="10420" firstSheet="4" activeTab="15" xr2:uid="{00000000-000D-0000-FFFF-FFFF00000000}"/>
  </bookViews>
  <sheets>
    <sheet name="Figure A" sheetId="7" r:id="rId1"/>
    <sheet name="Figure B" sheetId="9" r:id="rId2"/>
    <sheet name="Figure C" sheetId="10" r:id="rId3"/>
    <sheet name="Figure D" sheetId="11" r:id="rId4"/>
    <sheet name="1.1" sheetId="12" r:id="rId5"/>
    <sheet name="1.2" sheetId="13" r:id="rId6"/>
    <sheet name="1.3" sheetId="14" r:id="rId7"/>
    <sheet name="1.4" sheetId="15" r:id="rId8"/>
    <sheet name="1.5" sheetId="16" r:id="rId9"/>
    <sheet name="1.6" sheetId="17" r:id="rId10"/>
    <sheet name="1.7" sheetId="18" r:id="rId11"/>
    <sheet name="1.8" sheetId="19" r:id="rId12"/>
    <sheet name="1.9" sheetId="20" r:id="rId13"/>
    <sheet name="2.1" sheetId="21" r:id="rId14"/>
    <sheet name="2.2" sheetId="22" r:id="rId15"/>
    <sheet name="2.3" sheetId="23" r:id="rId16"/>
    <sheet name="3.1" sheetId="24" r:id="rId17"/>
    <sheet name="3.2 " sheetId="25" r:id="rId18"/>
    <sheet name="3.3" sheetId="26" r:id="rId19"/>
    <sheet name="3.4 " sheetId="27" r:id="rId20"/>
    <sheet name="3.5 " sheetId="28" r:id="rId21"/>
    <sheet name="3.6" sheetId="29" r:id="rId22"/>
    <sheet name="3.7" sheetId="30" r:id="rId23"/>
    <sheet name="3.8 " sheetId="31" r:id="rId24"/>
  </sheets>
  <definedNames>
    <definedName name="AES_2009_2020_DBEI_Datafi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8" l="1"/>
  <c r="C28" i="28"/>
  <c r="D28" i="28"/>
  <c r="E28" i="28"/>
  <c r="F28" i="28"/>
  <c r="B28" i="28"/>
  <c r="F59" i="28"/>
  <c r="C59" i="28"/>
  <c r="D59" i="28"/>
  <c r="E59" i="28"/>
  <c r="B59" i="28"/>
  <c r="L38" i="26" l="1"/>
  <c r="L28" i="26"/>
  <c r="P5" i="13" l="1"/>
  <c r="C2" i="31"/>
  <c r="D2" i="31"/>
  <c r="E2" i="31"/>
  <c r="F2" i="31"/>
  <c r="G2" i="31"/>
  <c r="B2" i="31"/>
  <c r="F99" i="31"/>
  <c r="E99" i="31"/>
  <c r="D99" i="31"/>
  <c r="C99" i="31"/>
  <c r="B99" i="31"/>
  <c r="B5" i="30"/>
  <c r="J5" i="30"/>
  <c r="F7" i="30"/>
  <c r="F5" i="30"/>
  <c r="D8" i="30"/>
  <c r="J8" i="30"/>
  <c r="H8" i="30"/>
  <c r="F8" i="30"/>
  <c r="H5" i="30"/>
  <c r="B7" i="30"/>
  <c r="D7" i="30"/>
  <c r="D9" i="30" s="1"/>
  <c r="J7" i="30"/>
  <c r="G4" i="30"/>
  <c r="H4" i="30"/>
  <c r="H6" i="30" s="1"/>
  <c r="J4" i="30"/>
  <c r="K4" i="30"/>
  <c r="C4" i="30"/>
  <c r="D4" i="30"/>
  <c r="C37" i="30"/>
  <c r="D37" i="30"/>
  <c r="E37" i="30"/>
  <c r="F37" i="30"/>
  <c r="G37" i="30"/>
  <c r="H37" i="30"/>
  <c r="I37" i="30"/>
  <c r="J37" i="30"/>
  <c r="K37" i="30"/>
  <c r="B37" i="30"/>
  <c r="C3" i="30"/>
  <c r="D3" i="30"/>
  <c r="D12" i="30" s="1"/>
  <c r="E3" i="30"/>
  <c r="F3" i="30"/>
  <c r="G3" i="30"/>
  <c r="H3" i="30"/>
  <c r="H12" i="30" s="1"/>
  <c r="I3" i="30"/>
  <c r="J3" i="30"/>
  <c r="J12" i="30" s="1"/>
  <c r="K3" i="30"/>
  <c r="C12" i="30"/>
  <c r="E12" i="30"/>
  <c r="F12" i="30"/>
  <c r="G12" i="30"/>
  <c r="I12" i="30"/>
  <c r="K12" i="30"/>
  <c r="B12" i="30"/>
  <c r="B3" i="30"/>
  <c r="B8" i="30"/>
  <c r="H7" i="30"/>
  <c r="I5" i="30"/>
  <c r="D5" i="30"/>
  <c r="B4" i="30"/>
  <c r="L17" i="29"/>
  <c r="L18" i="29"/>
  <c r="M18" i="29" s="1"/>
  <c r="L19" i="29"/>
  <c r="L20" i="29"/>
  <c r="L21" i="29"/>
  <c r="L22" i="29"/>
  <c r="M22" i="29" s="1"/>
  <c r="L23" i="29"/>
  <c r="M23" i="29" s="1"/>
  <c r="L24" i="29"/>
  <c r="M24" i="29" s="1"/>
  <c r="L25" i="29"/>
  <c r="M25" i="29" s="1"/>
  <c r="L26" i="29"/>
  <c r="M26" i="29" s="1"/>
  <c r="L27" i="29"/>
  <c r="M27" i="29" s="1"/>
  <c r="L28" i="29"/>
  <c r="L29" i="29"/>
  <c r="L30" i="29"/>
  <c r="M30" i="29" s="1"/>
  <c r="L31" i="29"/>
  <c r="M31" i="29" s="1"/>
  <c r="L32" i="29"/>
  <c r="M32" i="29" s="1"/>
  <c r="L33" i="29"/>
  <c r="M33" i="29" s="1"/>
  <c r="L34" i="29"/>
  <c r="L35" i="29"/>
  <c r="M35" i="29" s="1"/>
  <c r="L36" i="29"/>
  <c r="L37" i="29"/>
  <c r="L38" i="29"/>
  <c r="M38" i="29" s="1"/>
  <c r="L39" i="29"/>
  <c r="M39" i="29" s="1"/>
  <c r="L40" i="29"/>
  <c r="M40" i="29" s="1"/>
  <c r="L41" i="29"/>
  <c r="M41" i="29" s="1"/>
  <c r="L42" i="29"/>
  <c r="M42" i="29" s="1"/>
  <c r="L43" i="29"/>
  <c r="M43" i="29" s="1"/>
  <c r="C16" i="29"/>
  <c r="D16" i="29"/>
  <c r="F16" i="29"/>
  <c r="K16" i="29"/>
  <c r="L16" i="29"/>
  <c r="O3" i="29"/>
  <c r="O16" i="29" s="1"/>
  <c r="N3" i="29"/>
  <c r="N16" i="29" s="1"/>
  <c r="M3" i="29"/>
  <c r="M16" i="29" s="1"/>
  <c r="L3" i="29"/>
  <c r="C3" i="29"/>
  <c r="D3" i="29"/>
  <c r="E3" i="29"/>
  <c r="E16" i="29" s="1"/>
  <c r="F3" i="29"/>
  <c r="G3" i="29"/>
  <c r="G16" i="29" s="1"/>
  <c r="H3" i="29"/>
  <c r="H16" i="29" s="1"/>
  <c r="I3" i="29"/>
  <c r="I16" i="29" s="1"/>
  <c r="J3" i="29"/>
  <c r="J16" i="29" s="1"/>
  <c r="K3" i="29"/>
  <c r="B3" i="29"/>
  <c r="B16" i="29" s="1"/>
  <c r="K45" i="29"/>
  <c r="J45" i="29"/>
  <c r="I45" i="29"/>
  <c r="H45" i="29"/>
  <c r="G45" i="29"/>
  <c r="F45" i="29"/>
  <c r="E45" i="29"/>
  <c r="D45" i="29"/>
  <c r="C45" i="29"/>
  <c r="B45" i="29"/>
  <c r="K44" i="29"/>
  <c r="J44" i="29"/>
  <c r="I44" i="29"/>
  <c r="H44" i="29"/>
  <c r="G44" i="29"/>
  <c r="F44" i="29"/>
  <c r="E44" i="29"/>
  <c r="D44" i="29"/>
  <c r="C44" i="29"/>
  <c r="B44" i="29"/>
  <c r="N43" i="29"/>
  <c r="O43" i="29" s="1"/>
  <c r="N42" i="29"/>
  <c r="O42" i="29" s="1"/>
  <c r="N41" i="29"/>
  <c r="O41" i="29" s="1"/>
  <c r="N40" i="29"/>
  <c r="O40" i="29" s="1"/>
  <c r="N39" i="29"/>
  <c r="O39" i="29" s="1"/>
  <c r="N38" i="29"/>
  <c r="O38" i="29" s="1"/>
  <c r="N37" i="29"/>
  <c r="O37" i="29" s="1"/>
  <c r="M37" i="29"/>
  <c r="N36" i="29"/>
  <c r="O36" i="29" s="1"/>
  <c r="M36" i="29"/>
  <c r="N35" i="29"/>
  <c r="O35" i="29" s="1"/>
  <c r="N34" i="29"/>
  <c r="O34" i="29" s="1"/>
  <c r="M34" i="29"/>
  <c r="O33" i="29"/>
  <c r="N33" i="29"/>
  <c r="N32" i="29"/>
  <c r="O32" i="29" s="1"/>
  <c r="N31" i="29"/>
  <c r="O31" i="29" s="1"/>
  <c r="N30" i="29"/>
  <c r="O30" i="29" s="1"/>
  <c r="N29" i="29"/>
  <c r="O29" i="29" s="1"/>
  <c r="M29" i="29"/>
  <c r="N28" i="29"/>
  <c r="O28" i="29" s="1"/>
  <c r="M28" i="29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M21" i="29"/>
  <c r="N20" i="29"/>
  <c r="O20" i="29" s="1"/>
  <c r="M20" i="29"/>
  <c r="N19" i="29"/>
  <c r="O19" i="29" s="1"/>
  <c r="M19" i="29"/>
  <c r="N18" i="29"/>
  <c r="O18" i="29" s="1"/>
  <c r="O17" i="29"/>
  <c r="N17" i="29"/>
  <c r="M17" i="29"/>
  <c r="K8" i="29"/>
  <c r="J8" i="29"/>
  <c r="I8" i="29"/>
  <c r="H8" i="29"/>
  <c r="G8" i="29"/>
  <c r="F8" i="29"/>
  <c r="E8" i="29"/>
  <c r="D8" i="29"/>
  <c r="C8" i="29"/>
  <c r="B8" i="29"/>
  <c r="K7" i="29"/>
  <c r="J7" i="29"/>
  <c r="I7" i="29"/>
  <c r="H7" i="29"/>
  <c r="G7" i="29"/>
  <c r="F7" i="29"/>
  <c r="E7" i="29"/>
  <c r="D7" i="29"/>
  <c r="C7" i="29"/>
  <c r="B7" i="29"/>
  <c r="K5" i="29"/>
  <c r="J5" i="29"/>
  <c r="I5" i="29"/>
  <c r="H5" i="29"/>
  <c r="G5" i="29"/>
  <c r="F5" i="29"/>
  <c r="E5" i="29"/>
  <c r="D5" i="29"/>
  <c r="C5" i="29"/>
  <c r="B5" i="29"/>
  <c r="K4" i="29"/>
  <c r="J4" i="29"/>
  <c r="I4" i="29"/>
  <c r="H4" i="29"/>
  <c r="G4" i="29"/>
  <c r="F4" i="29"/>
  <c r="E4" i="29"/>
  <c r="E6" i="29" s="1"/>
  <c r="D4" i="29"/>
  <c r="C4" i="29"/>
  <c r="B4" i="29"/>
  <c r="C33" i="28"/>
  <c r="D33" i="28"/>
  <c r="E33" i="28"/>
  <c r="F33" i="28"/>
  <c r="B33" i="28"/>
  <c r="F99" i="28"/>
  <c r="E99" i="28"/>
  <c r="D99" i="28"/>
  <c r="C99" i="28"/>
  <c r="B99" i="28"/>
  <c r="D52" i="28"/>
  <c r="E48" i="28"/>
  <c r="B47" i="28"/>
  <c r="D45" i="28"/>
  <c r="F44" i="28"/>
  <c r="D40" i="28"/>
  <c r="D37" i="28"/>
  <c r="F29" i="28"/>
  <c r="E60" i="28" s="1"/>
  <c r="E29" i="28"/>
  <c r="D60" i="28" s="1"/>
  <c r="D29" i="28"/>
  <c r="C60" i="28" s="1"/>
  <c r="C29" i="28"/>
  <c r="B60" i="28" s="1"/>
  <c r="B29" i="28"/>
  <c r="F27" i="28"/>
  <c r="E27" i="28"/>
  <c r="D58" i="28" s="1"/>
  <c r="D27" i="28"/>
  <c r="C58" i="28" s="1"/>
  <c r="C27" i="28"/>
  <c r="B58" i="28" s="1"/>
  <c r="B27" i="28"/>
  <c r="F26" i="28"/>
  <c r="E57" i="28" s="1"/>
  <c r="E26" i="28"/>
  <c r="D57" i="28" s="1"/>
  <c r="D26" i="28"/>
  <c r="C57" i="28" s="1"/>
  <c r="C26" i="28"/>
  <c r="B57" i="28" s="1"/>
  <c r="B26" i="28"/>
  <c r="F25" i="28"/>
  <c r="E56" i="28" s="1"/>
  <c r="E25" i="28"/>
  <c r="D56" i="28" s="1"/>
  <c r="D25" i="28"/>
  <c r="C56" i="28" s="1"/>
  <c r="C25" i="28"/>
  <c r="B56" i="28" s="1"/>
  <c r="B25" i="28"/>
  <c r="F24" i="28"/>
  <c r="E55" i="28" s="1"/>
  <c r="E24" i="28"/>
  <c r="D55" i="28" s="1"/>
  <c r="D24" i="28"/>
  <c r="C55" i="28" s="1"/>
  <c r="C24" i="28"/>
  <c r="B55" i="28" s="1"/>
  <c r="B24" i="28"/>
  <c r="F23" i="28"/>
  <c r="G23" i="28" s="1"/>
  <c r="F54" i="28" s="1"/>
  <c r="E23" i="28"/>
  <c r="D54" i="28" s="1"/>
  <c r="D23" i="28"/>
  <c r="C54" i="28" s="1"/>
  <c r="C23" i="28"/>
  <c r="B54" i="28" s="1"/>
  <c r="B23" i="28"/>
  <c r="F21" i="28"/>
  <c r="E52" i="28" s="1"/>
  <c r="E21" i="28"/>
  <c r="D21" i="28"/>
  <c r="C52" i="28" s="1"/>
  <c r="C21" i="28"/>
  <c r="C18" i="28" s="1"/>
  <c r="B49" i="28" s="1"/>
  <c r="B21" i="28"/>
  <c r="F20" i="28"/>
  <c r="E51" i="28" s="1"/>
  <c r="E20" i="28"/>
  <c r="D51" i="28" s="1"/>
  <c r="D20" i="28"/>
  <c r="C51" i="28" s="1"/>
  <c r="C20" i="28"/>
  <c r="B51" i="28" s="1"/>
  <c r="B20" i="28"/>
  <c r="F19" i="28"/>
  <c r="G19" i="28" s="1"/>
  <c r="F50" i="28" s="1"/>
  <c r="E19" i="28"/>
  <c r="D50" i="28" s="1"/>
  <c r="D19" i="28"/>
  <c r="D18" i="28" s="1"/>
  <c r="C49" i="28" s="1"/>
  <c r="C19" i="28"/>
  <c r="B50" i="28" s="1"/>
  <c r="B19" i="28"/>
  <c r="F17" i="28"/>
  <c r="E17" i="28"/>
  <c r="D48" i="28" s="1"/>
  <c r="D17" i="28"/>
  <c r="C48" i="28" s="1"/>
  <c r="C17" i="28"/>
  <c r="B48" i="28" s="1"/>
  <c r="B17" i="28"/>
  <c r="F16" i="28"/>
  <c r="E47" i="28" s="1"/>
  <c r="E16" i="28"/>
  <c r="D47" i="28" s="1"/>
  <c r="D16" i="28"/>
  <c r="C47" i="28" s="1"/>
  <c r="C16" i="28"/>
  <c r="B16" i="28"/>
  <c r="F15" i="28"/>
  <c r="E15" i="28"/>
  <c r="D46" i="28" s="1"/>
  <c r="D15" i="28"/>
  <c r="C46" i="28" s="1"/>
  <c r="C15" i="28"/>
  <c r="B46" i="28" s="1"/>
  <c r="B15" i="28"/>
  <c r="F14" i="28"/>
  <c r="E45" i="28" s="1"/>
  <c r="E14" i="28"/>
  <c r="D14" i="28"/>
  <c r="C45" i="28" s="1"/>
  <c r="C14" i="28"/>
  <c r="B45" i="28" s="1"/>
  <c r="B14" i="28"/>
  <c r="F13" i="28"/>
  <c r="E44" i="28" s="1"/>
  <c r="E13" i="28"/>
  <c r="D44" i="28" s="1"/>
  <c r="D13" i="28"/>
  <c r="C44" i="28" s="1"/>
  <c r="C13" i="28"/>
  <c r="B44" i="28" s="1"/>
  <c r="B13" i="28"/>
  <c r="F12" i="28"/>
  <c r="E43" i="28" s="1"/>
  <c r="E12" i="28"/>
  <c r="D43" i="28" s="1"/>
  <c r="D12" i="28"/>
  <c r="C43" i="28" s="1"/>
  <c r="C12" i="28"/>
  <c r="B43" i="28" s="1"/>
  <c r="B12" i="28"/>
  <c r="F11" i="28"/>
  <c r="E42" i="28" s="1"/>
  <c r="E11" i="28"/>
  <c r="D42" i="28" s="1"/>
  <c r="D11" i="28"/>
  <c r="C42" i="28" s="1"/>
  <c r="C11" i="28"/>
  <c r="B42" i="28" s="1"/>
  <c r="B11" i="28"/>
  <c r="F10" i="28"/>
  <c r="E41" i="28" s="1"/>
  <c r="E10" i="28"/>
  <c r="D41" i="28" s="1"/>
  <c r="D10" i="28"/>
  <c r="C41" i="28" s="1"/>
  <c r="C10" i="28"/>
  <c r="B41" i="28" s="1"/>
  <c r="B10" i="28"/>
  <c r="F9" i="28"/>
  <c r="E40" i="28" s="1"/>
  <c r="E9" i="28"/>
  <c r="D9" i="28"/>
  <c r="C40" i="28" s="1"/>
  <c r="C9" i="28"/>
  <c r="B40" i="28" s="1"/>
  <c r="B9" i="28"/>
  <c r="F8" i="28"/>
  <c r="G8" i="28" s="1"/>
  <c r="F39" i="28" s="1"/>
  <c r="E8" i="28"/>
  <c r="D39" i="28" s="1"/>
  <c r="D8" i="28"/>
  <c r="C39" i="28" s="1"/>
  <c r="C8" i="28"/>
  <c r="B39" i="28" s="1"/>
  <c r="B8" i="28"/>
  <c r="F7" i="28"/>
  <c r="E38" i="28" s="1"/>
  <c r="E7" i="28"/>
  <c r="D38" i="28" s="1"/>
  <c r="D7" i="28"/>
  <c r="C38" i="28" s="1"/>
  <c r="C7" i="28"/>
  <c r="B38" i="28" s="1"/>
  <c r="B7" i="28"/>
  <c r="F6" i="28"/>
  <c r="E6" i="28"/>
  <c r="D6" i="28"/>
  <c r="C37" i="28" s="1"/>
  <c r="C6" i="28"/>
  <c r="B37" i="28" s="1"/>
  <c r="B6" i="28"/>
  <c r="F5" i="28"/>
  <c r="E36" i="28" s="1"/>
  <c r="E5" i="28"/>
  <c r="D36" i="28" s="1"/>
  <c r="D5" i="28"/>
  <c r="C36" i="28" s="1"/>
  <c r="C5" i="28"/>
  <c r="B36" i="28" s="1"/>
  <c r="B5" i="28"/>
  <c r="F4" i="28"/>
  <c r="E35" i="28" s="1"/>
  <c r="E4" i="28"/>
  <c r="D35" i="28" s="1"/>
  <c r="D4" i="28"/>
  <c r="C35" i="28" s="1"/>
  <c r="C4" i="28"/>
  <c r="B35" i="28" s="1"/>
  <c r="B4" i="28"/>
  <c r="P4" i="27"/>
  <c r="Q4" i="27"/>
  <c r="R4" i="27"/>
  <c r="S4" i="27"/>
  <c r="T4" i="27"/>
  <c r="U4" i="27"/>
  <c r="V4" i="27"/>
  <c r="W4" i="27"/>
  <c r="X4" i="27"/>
  <c r="O4" i="27"/>
  <c r="B27" i="27"/>
  <c r="C27" i="27"/>
  <c r="D27" i="27"/>
  <c r="E27" i="27"/>
  <c r="F27" i="27"/>
  <c r="G27" i="27"/>
  <c r="G54" i="27" s="1"/>
  <c r="H27" i="27"/>
  <c r="I27" i="27"/>
  <c r="J27" i="27"/>
  <c r="K27" i="27"/>
  <c r="B28" i="27"/>
  <c r="C28" i="27"/>
  <c r="D28" i="27"/>
  <c r="E28" i="27"/>
  <c r="E7" i="27" s="1"/>
  <c r="F28" i="27"/>
  <c r="G28" i="27"/>
  <c r="H28" i="27"/>
  <c r="I28" i="27"/>
  <c r="J28" i="27"/>
  <c r="K28" i="27"/>
  <c r="B29" i="27"/>
  <c r="C29" i="27"/>
  <c r="C54" i="27" s="1"/>
  <c r="D29" i="27"/>
  <c r="E29" i="27"/>
  <c r="F29" i="27"/>
  <c r="G29" i="27"/>
  <c r="H29" i="27"/>
  <c r="I29" i="27"/>
  <c r="J29" i="27"/>
  <c r="K29" i="27"/>
  <c r="K54" i="27" s="1"/>
  <c r="B30" i="27"/>
  <c r="C30" i="27"/>
  <c r="D30" i="27"/>
  <c r="E30" i="27"/>
  <c r="F30" i="27"/>
  <c r="G30" i="27"/>
  <c r="H30" i="27"/>
  <c r="I30" i="27"/>
  <c r="I8" i="27" s="1"/>
  <c r="J30" i="27"/>
  <c r="K30" i="27"/>
  <c r="B31" i="27"/>
  <c r="C31" i="27"/>
  <c r="D31" i="27"/>
  <c r="E31" i="27"/>
  <c r="F31" i="27"/>
  <c r="G31" i="27"/>
  <c r="G8" i="27" s="1"/>
  <c r="H31" i="27"/>
  <c r="I31" i="27"/>
  <c r="J31" i="27"/>
  <c r="K31" i="27"/>
  <c r="B32" i="27"/>
  <c r="C32" i="27"/>
  <c r="D32" i="27"/>
  <c r="E32" i="27"/>
  <c r="E8" i="27" s="1"/>
  <c r="F32" i="27"/>
  <c r="G32" i="27"/>
  <c r="H32" i="27"/>
  <c r="I32" i="27"/>
  <c r="J32" i="27"/>
  <c r="K32" i="27"/>
  <c r="B33" i="27"/>
  <c r="C33" i="27"/>
  <c r="D33" i="27"/>
  <c r="E33" i="27"/>
  <c r="F33" i="27"/>
  <c r="G33" i="27"/>
  <c r="H33" i="27"/>
  <c r="I33" i="27"/>
  <c r="J33" i="27"/>
  <c r="K33" i="27"/>
  <c r="B34" i="27"/>
  <c r="C34" i="27"/>
  <c r="D34" i="27"/>
  <c r="E34" i="27"/>
  <c r="F34" i="27"/>
  <c r="G34" i="27"/>
  <c r="H34" i="27"/>
  <c r="I34" i="27"/>
  <c r="I4" i="27" s="1"/>
  <c r="J34" i="27"/>
  <c r="K34" i="27"/>
  <c r="B35" i="27"/>
  <c r="C35" i="27"/>
  <c r="D35" i="27"/>
  <c r="E35" i="27"/>
  <c r="F35" i="27"/>
  <c r="G35" i="27"/>
  <c r="H35" i="27"/>
  <c r="I35" i="27"/>
  <c r="J35" i="27"/>
  <c r="K35" i="27"/>
  <c r="B36" i="27"/>
  <c r="C36" i="27"/>
  <c r="D36" i="27"/>
  <c r="E36" i="27"/>
  <c r="E5" i="27" s="1"/>
  <c r="F36" i="27"/>
  <c r="G36" i="27"/>
  <c r="H36" i="27"/>
  <c r="I36" i="27"/>
  <c r="J36" i="27"/>
  <c r="K36" i="27"/>
  <c r="B37" i="27"/>
  <c r="C37" i="27"/>
  <c r="D37" i="27"/>
  <c r="E37" i="27"/>
  <c r="F37" i="27"/>
  <c r="G37" i="27"/>
  <c r="H37" i="27"/>
  <c r="I37" i="27"/>
  <c r="J37" i="27"/>
  <c r="K37" i="27"/>
  <c r="B38" i="27"/>
  <c r="C38" i="27"/>
  <c r="D38" i="27"/>
  <c r="E38" i="27"/>
  <c r="F38" i="27"/>
  <c r="G38" i="27"/>
  <c r="H38" i="27"/>
  <c r="I38" i="27"/>
  <c r="I7" i="27" s="1"/>
  <c r="I9" i="27" s="1"/>
  <c r="J38" i="27"/>
  <c r="K38" i="27"/>
  <c r="B39" i="27"/>
  <c r="C39" i="27"/>
  <c r="D39" i="27"/>
  <c r="E39" i="27"/>
  <c r="F39" i="27"/>
  <c r="F54" i="27" s="1"/>
  <c r="G39" i="27"/>
  <c r="H39" i="27"/>
  <c r="I39" i="27"/>
  <c r="J39" i="27"/>
  <c r="K39" i="27"/>
  <c r="B40" i="27"/>
  <c r="C40" i="27"/>
  <c r="D40" i="27"/>
  <c r="D54" i="27" s="1"/>
  <c r="E40" i="27"/>
  <c r="F40" i="27"/>
  <c r="G40" i="27"/>
  <c r="H40" i="27"/>
  <c r="I40" i="27"/>
  <c r="J40" i="27"/>
  <c r="K40" i="27"/>
  <c r="B41" i="27"/>
  <c r="C41" i="27"/>
  <c r="D41" i="27"/>
  <c r="E41" i="27"/>
  <c r="F41" i="27"/>
  <c r="G41" i="27"/>
  <c r="H41" i="27"/>
  <c r="I41" i="27"/>
  <c r="J41" i="27"/>
  <c r="K41" i="27"/>
  <c r="B42" i="27"/>
  <c r="C42" i="27"/>
  <c r="D42" i="27"/>
  <c r="E42" i="27"/>
  <c r="F42" i="27"/>
  <c r="G42" i="27"/>
  <c r="H42" i="27"/>
  <c r="H54" i="27" s="1"/>
  <c r="I42" i="27"/>
  <c r="J42" i="27"/>
  <c r="K42" i="27"/>
  <c r="B43" i="27"/>
  <c r="C43" i="27"/>
  <c r="D43" i="27"/>
  <c r="E43" i="27"/>
  <c r="F43" i="27"/>
  <c r="G43" i="27"/>
  <c r="H43" i="27"/>
  <c r="I43" i="27"/>
  <c r="J43" i="27"/>
  <c r="K43" i="27"/>
  <c r="B44" i="27"/>
  <c r="C44" i="27"/>
  <c r="D44" i="27"/>
  <c r="E44" i="27"/>
  <c r="F44" i="27"/>
  <c r="G44" i="27"/>
  <c r="H44" i="27"/>
  <c r="I44" i="27"/>
  <c r="J44" i="27"/>
  <c r="K44" i="27"/>
  <c r="B45" i="27"/>
  <c r="C45" i="27"/>
  <c r="C8" i="27" s="1"/>
  <c r="D45" i="27"/>
  <c r="E45" i="27"/>
  <c r="F45" i="27"/>
  <c r="G45" i="27"/>
  <c r="H45" i="27"/>
  <c r="I45" i="27"/>
  <c r="J45" i="27"/>
  <c r="K45" i="27"/>
  <c r="K8" i="27" s="1"/>
  <c r="B46" i="27"/>
  <c r="C46" i="27"/>
  <c r="D46" i="27"/>
  <c r="E46" i="27"/>
  <c r="F46" i="27"/>
  <c r="G46" i="27"/>
  <c r="H46" i="27"/>
  <c r="H8" i="27" s="1"/>
  <c r="I46" i="27"/>
  <c r="J46" i="27"/>
  <c r="K46" i="27"/>
  <c r="B47" i="27"/>
  <c r="C47" i="27"/>
  <c r="C7" i="27" s="1"/>
  <c r="D47" i="27"/>
  <c r="E47" i="27"/>
  <c r="F47" i="27"/>
  <c r="G47" i="27"/>
  <c r="G7" i="27" s="1"/>
  <c r="H47" i="27"/>
  <c r="I47" i="27"/>
  <c r="J47" i="27"/>
  <c r="K47" i="27"/>
  <c r="K7" i="27" s="1"/>
  <c r="B48" i="27"/>
  <c r="C48" i="27"/>
  <c r="D48" i="27"/>
  <c r="E48" i="27"/>
  <c r="F48" i="27"/>
  <c r="G48" i="27"/>
  <c r="H48" i="27"/>
  <c r="I48" i="27"/>
  <c r="J48" i="27"/>
  <c r="K48" i="27"/>
  <c r="B49" i="27"/>
  <c r="C49" i="27"/>
  <c r="D49" i="27"/>
  <c r="E49" i="27"/>
  <c r="F49" i="27"/>
  <c r="G49" i="27"/>
  <c r="G4" i="27" s="1"/>
  <c r="H49" i="27"/>
  <c r="I49" i="27"/>
  <c r="J49" i="27"/>
  <c r="K49" i="27"/>
  <c r="B50" i="27"/>
  <c r="C50" i="27"/>
  <c r="D50" i="27"/>
  <c r="E50" i="27"/>
  <c r="F50" i="27"/>
  <c r="G50" i="27"/>
  <c r="H50" i="27"/>
  <c r="H5" i="27" s="1"/>
  <c r="H6" i="27" s="1"/>
  <c r="I50" i="27"/>
  <c r="I5" i="27" s="1"/>
  <c r="J50" i="27"/>
  <c r="K50" i="27"/>
  <c r="B51" i="27"/>
  <c r="C51" i="27"/>
  <c r="D51" i="27"/>
  <c r="E51" i="27"/>
  <c r="F51" i="27"/>
  <c r="F5" i="27" s="1"/>
  <c r="G51" i="27"/>
  <c r="H51" i="27"/>
  <c r="I51" i="27"/>
  <c r="J51" i="27"/>
  <c r="K51" i="27"/>
  <c r="B52" i="27"/>
  <c r="C52" i="27"/>
  <c r="D52" i="27"/>
  <c r="E52" i="27"/>
  <c r="F52" i="27"/>
  <c r="G52" i="27"/>
  <c r="H52" i="27"/>
  <c r="I52" i="27"/>
  <c r="J52" i="27"/>
  <c r="K52" i="27"/>
  <c r="B53" i="27"/>
  <c r="B5" i="27" s="1"/>
  <c r="C53" i="27"/>
  <c r="D53" i="27"/>
  <c r="E53" i="27"/>
  <c r="F53" i="27"/>
  <c r="G53" i="27"/>
  <c r="H53" i="27"/>
  <c r="I53" i="27"/>
  <c r="J53" i="27"/>
  <c r="J5" i="27" s="1"/>
  <c r="K53" i="27"/>
  <c r="C26" i="27"/>
  <c r="D26" i="27"/>
  <c r="E26" i="27"/>
  <c r="F26" i="27"/>
  <c r="G26" i="27"/>
  <c r="H26" i="27"/>
  <c r="I26" i="27"/>
  <c r="J26" i="27"/>
  <c r="J54" i="27" s="1"/>
  <c r="K26" i="27"/>
  <c r="B26" i="27"/>
  <c r="B4" i="27" s="1"/>
  <c r="C25" i="27"/>
  <c r="D25" i="27"/>
  <c r="E25" i="27"/>
  <c r="F25" i="27"/>
  <c r="G25" i="27"/>
  <c r="H25" i="27"/>
  <c r="I25" i="27"/>
  <c r="J25" i="27"/>
  <c r="K25" i="27"/>
  <c r="B25" i="27"/>
  <c r="C12" i="27"/>
  <c r="D12" i="27"/>
  <c r="E12" i="27"/>
  <c r="F12" i="27"/>
  <c r="G12" i="27"/>
  <c r="H12" i="27"/>
  <c r="I12" i="27"/>
  <c r="J12" i="27"/>
  <c r="K12" i="27"/>
  <c r="B12" i="27"/>
  <c r="C3" i="27"/>
  <c r="D3" i="27"/>
  <c r="E3" i="27"/>
  <c r="F3" i="27"/>
  <c r="G3" i="27"/>
  <c r="H3" i="27"/>
  <c r="I3" i="27"/>
  <c r="J3" i="27"/>
  <c r="K3" i="27"/>
  <c r="B3" i="27"/>
  <c r="B54" i="27"/>
  <c r="F21" i="27"/>
  <c r="J8" i="27"/>
  <c r="F8" i="27"/>
  <c r="D8" i="27"/>
  <c r="B8" i="27"/>
  <c r="J7" i="27"/>
  <c r="H7" i="27"/>
  <c r="F7" i="27"/>
  <c r="D7" i="27"/>
  <c r="D9" i="27" s="1"/>
  <c r="B7" i="27"/>
  <c r="K5" i="27"/>
  <c r="D5" i="27"/>
  <c r="C5" i="27"/>
  <c r="J4" i="27"/>
  <c r="H4" i="27"/>
  <c r="F4" i="27"/>
  <c r="E4" i="27"/>
  <c r="D4" i="27"/>
  <c r="C25" i="26"/>
  <c r="D25" i="26"/>
  <c r="E25" i="26"/>
  <c r="F25" i="26"/>
  <c r="G25" i="26"/>
  <c r="H25" i="26"/>
  <c r="I25" i="26"/>
  <c r="J25" i="26"/>
  <c r="K25" i="26"/>
  <c r="B25" i="26"/>
  <c r="C57" i="26"/>
  <c r="D57" i="26"/>
  <c r="E57" i="26"/>
  <c r="F57" i="26"/>
  <c r="G57" i="26"/>
  <c r="H57" i="26"/>
  <c r="I57" i="26"/>
  <c r="J57" i="26"/>
  <c r="K57" i="26"/>
  <c r="B57" i="26"/>
  <c r="M25" i="26"/>
  <c r="N25" i="26"/>
  <c r="O25" i="26"/>
  <c r="P25" i="26"/>
  <c r="L25" i="26"/>
  <c r="C13" i="26"/>
  <c r="D13" i="26"/>
  <c r="E13" i="26"/>
  <c r="F13" i="26"/>
  <c r="G13" i="26"/>
  <c r="H13" i="26"/>
  <c r="I13" i="26"/>
  <c r="J13" i="26"/>
  <c r="K13" i="26"/>
  <c r="B13" i="26"/>
  <c r="C3" i="26"/>
  <c r="D3" i="26"/>
  <c r="E3" i="26"/>
  <c r="F3" i="26"/>
  <c r="G3" i="26"/>
  <c r="H3" i="26"/>
  <c r="I3" i="26"/>
  <c r="J3" i="26"/>
  <c r="K3" i="26"/>
  <c r="B3" i="26"/>
  <c r="C3" i="25"/>
  <c r="D3" i="25"/>
  <c r="E3" i="25"/>
  <c r="F3" i="25"/>
  <c r="G3" i="25"/>
  <c r="H3" i="25"/>
  <c r="I3" i="25"/>
  <c r="J3" i="25"/>
  <c r="K3" i="25"/>
  <c r="B3" i="25"/>
  <c r="K55" i="26"/>
  <c r="J55" i="26"/>
  <c r="I55" i="26"/>
  <c r="H55" i="26"/>
  <c r="G55" i="26"/>
  <c r="F55" i="26"/>
  <c r="E55" i="26"/>
  <c r="D55" i="26"/>
  <c r="C55" i="26"/>
  <c r="B55" i="26"/>
  <c r="K54" i="26"/>
  <c r="J54" i="26"/>
  <c r="L54" i="26" s="1"/>
  <c r="M54" i="26" s="1"/>
  <c r="I54" i="26"/>
  <c r="H54" i="26"/>
  <c r="G54" i="26"/>
  <c r="F54" i="26"/>
  <c r="E54" i="26"/>
  <c r="D54" i="26"/>
  <c r="C54" i="26"/>
  <c r="B54" i="26"/>
  <c r="N54" i="26" s="1"/>
  <c r="P53" i="26"/>
  <c r="O53" i="26"/>
  <c r="N53" i="26"/>
  <c r="M53" i="26"/>
  <c r="L53" i="26"/>
  <c r="P52" i="26"/>
  <c r="O52" i="26"/>
  <c r="N52" i="26"/>
  <c r="L52" i="26"/>
  <c r="M52" i="26" s="1"/>
  <c r="P51" i="26"/>
  <c r="O51" i="26"/>
  <c r="N51" i="26"/>
  <c r="L51" i="26"/>
  <c r="M51" i="26" s="1"/>
  <c r="P50" i="26"/>
  <c r="O50" i="26"/>
  <c r="N50" i="26"/>
  <c r="L50" i="26"/>
  <c r="M50" i="26" s="1"/>
  <c r="P49" i="26"/>
  <c r="O49" i="26"/>
  <c r="N49" i="26"/>
  <c r="L49" i="26"/>
  <c r="M49" i="26" s="1"/>
  <c r="P48" i="26"/>
  <c r="O48" i="26"/>
  <c r="N48" i="26"/>
  <c r="L48" i="26"/>
  <c r="M48" i="26" s="1"/>
  <c r="P47" i="26"/>
  <c r="O47" i="26"/>
  <c r="N47" i="26"/>
  <c r="L47" i="26"/>
  <c r="M47" i="26" s="1"/>
  <c r="P46" i="26"/>
  <c r="O46" i="26"/>
  <c r="N46" i="26"/>
  <c r="L46" i="26"/>
  <c r="M46" i="26" s="1"/>
  <c r="P45" i="26"/>
  <c r="O45" i="26"/>
  <c r="N45" i="26"/>
  <c r="L45" i="26"/>
  <c r="M45" i="26" s="1"/>
  <c r="P44" i="26"/>
  <c r="O44" i="26"/>
  <c r="N44" i="26"/>
  <c r="L44" i="26"/>
  <c r="M44" i="26" s="1"/>
  <c r="P43" i="26"/>
  <c r="O43" i="26"/>
  <c r="N43" i="26"/>
  <c r="M43" i="26"/>
  <c r="L43" i="26"/>
  <c r="P42" i="26"/>
  <c r="O42" i="26"/>
  <c r="N42" i="26"/>
  <c r="L42" i="26"/>
  <c r="M42" i="26" s="1"/>
  <c r="P41" i="26"/>
  <c r="O41" i="26"/>
  <c r="N41" i="26"/>
  <c r="M41" i="26"/>
  <c r="L41" i="26"/>
  <c r="P40" i="26"/>
  <c r="O40" i="26"/>
  <c r="N40" i="26"/>
  <c r="L40" i="26"/>
  <c r="M40" i="26" s="1"/>
  <c r="P39" i="26"/>
  <c r="O39" i="26"/>
  <c r="N39" i="26"/>
  <c r="L39" i="26"/>
  <c r="M39" i="26" s="1"/>
  <c r="P38" i="26"/>
  <c r="O38" i="26"/>
  <c r="N38" i="26"/>
  <c r="M38" i="26"/>
  <c r="P37" i="26"/>
  <c r="O37" i="26"/>
  <c r="N37" i="26"/>
  <c r="M37" i="26"/>
  <c r="L37" i="26"/>
  <c r="P36" i="26"/>
  <c r="O36" i="26"/>
  <c r="N36" i="26"/>
  <c r="L36" i="26"/>
  <c r="M36" i="26" s="1"/>
  <c r="P35" i="26"/>
  <c r="O35" i="26"/>
  <c r="N35" i="26"/>
  <c r="L35" i="26"/>
  <c r="M35" i="26" s="1"/>
  <c r="P34" i="26"/>
  <c r="O34" i="26"/>
  <c r="N34" i="26"/>
  <c r="L34" i="26"/>
  <c r="M34" i="26" s="1"/>
  <c r="P33" i="26"/>
  <c r="O33" i="26"/>
  <c r="N33" i="26"/>
  <c r="L33" i="26"/>
  <c r="M33" i="26" s="1"/>
  <c r="P32" i="26"/>
  <c r="O32" i="26"/>
  <c r="N32" i="26"/>
  <c r="L32" i="26"/>
  <c r="M32" i="26" s="1"/>
  <c r="P31" i="26"/>
  <c r="O31" i="26"/>
  <c r="N31" i="26"/>
  <c r="L31" i="26"/>
  <c r="M31" i="26" s="1"/>
  <c r="P30" i="26"/>
  <c r="O30" i="26"/>
  <c r="N30" i="26"/>
  <c r="L30" i="26"/>
  <c r="M30" i="26" s="1"/>
  <c r="P29" i="26"/>
  <c r="O29" i="26"/>
  <c r="N29" i="26"/>
  <c r="L29" i="26"/>
  <c r="M29" i="26" s="1"/>
  <c r="P28" i="26"/>
  <c r="O28" i="26"/>
  <c r="N28" i="26"/>
  <c r="M28" i="26"/>
  <c r="P27" i="26"/>
  <c r="O27" i="26"/>
  <c r="N27" i="26"/>
  <c r="M27" i="26"/>
  <c r="L27" i="26"/>
  <c r="P26" i="26"/>
  <c r="O26" i="26"/>
  <c r="N26" i="26"/>
  <c r="L26" i="26"/>
  <c r="M26" i="26" s="1"/>
  <c r="J9" i="26"/>
  <c r="F9" i="26"/>
  <c r="F63" i="26" s="1"/>
  <c r="D9" i="26"/>
  <c r="D63" i="26" s="1"/>
  <c r="K8" i="26"/>
  <c r="J8" i="26"/>
  <c r="I8" i="26"/>
  <c r="I62" i="26" s="1"/>
  <c r="H8" i="26"/>
  <c r="H62" i="26" s="1"/>
  <c r="G8" i="26"/>
  <c r="G62" i="26" s="1"/>
  <c r="F8" i="26"/>
  <c r="F62" i="26" s="1"/>
  <c r="E8" i="26"/>
  <c r="D8" i="26"/>
  <c r="D62" i="26" s="1"/>
  <c r="C8" i="26"/>
  <c r="B8" i="26"/>
  <c r="K7" i="26"/>
  <c r="O7" i="26" s="1"/>
  <c r="P7" i="26" s="1"/>
  <c r="J7" i="26"/>
  <c r="J61" i="26" s="1"/>
  <c r="I7" i="26"/>
  <c r="I9" i="26" s="1"/>
  <c r="H7" i="26"/>
  <c r="H61" i="26" s="1"/>
  <c r="G7" i="26"/>
  <c r="G61" i="26" s="1"/>
  <c r="F7" i="26"/>
  <c r="F61" i="26" s="1"/>
  <c r="E7" i="26"/>
  <c r="D7" i="26"/>
  <c r="C7" i="26"/>
  <c r="C61" i="26" s="1"/>
  <c r="B7" i="26"/>
  <c r="B61" i="26" s="1"/>
  <c r="I6" i="26"/>
  <c r="K5" i="26"/>
  <c r="N5" i="26" s="1"/>
  <c r="J5" i="26"/>
  <c r="I5" i="26"/>
  <c r="H5" i="26"/>
  <c r="G5" i="26"/>
  <c r="G6" i="26" s="1"/>
  <c r="F5" i="26"/>
  <c r="F59" i="26" s="1"/>
  <c r="E5" i="26"/>
  <c r="E59" i="26" s="1"/>
  <c r="D5" i="26"/>
  <c r="D59" i="26" s="1"/>
  <c r="C5" i="26"/>
  <c r="B5" i="26"/>
  <c r="K4" i="26"/>
  <c r="N4" i="26" s="1"/>
  <c r="J4" i="26"/>
  <c r="I4" i="26"/>
  <c r="I58" i="26" s="1"/>
  <c r="H4" i="26"/>
  <c r="H58" i="26" s="1"/>
  <c r="G4" i="26"/>
  <c r="G58" i="26" s="1"/>
  <c r="F4" i="26"/>
  <c r="F58" i="26" s="1"/>
  <c r="E4" i="26"/>
  <c r="E6" i="26" s="1"/>
  <c r="E60" i="26" s="1"/>
  <c r="D4" i="26"/>
  <c r="D58" i="26" s="1"/>
  <c r="C4" i="26"/>
  <c r="C6" i="26" s="1"/>
  <c r="C60" i="26" s="1"/>
  <c r="B4" i="26"/>
  <c r="O4" i="26" s="1"/>
  <c r="P4" i="26" s="1"/>
  <c r="B27" i="25"/>
  <c r="C27" i="25"/>
  <c r="D27" i="25"/>
  <c r="E27" i="25"/>
  <c r="F27" i="25"/>
  <c r="G27" i="25"/>
  <c r="H27" i="25"/>
  <c r="I27" i="25"/>
  <c r="I54" i="25" s="1"/>
  <c r="J27" i="25"/>
  <c r="K27" i="25"/>
  <c r="B28" i="25"/>
  <c r="C28" i="25"/>
  <c r="D28" i="25"/>
  <c r="E28" i="25"/>
  <c r="F28" i="25"/>
  <c r="G28" i="25"/>
  <c r="G54" i="25" s="1"/>
  <c r="H28" i="25"/>
  <c r="I28" i="25"/>
  <c r="J28" i="25"/>
  <c r="K28" i="25"/>
  <c r="B29" i="25"/>
  <c r="C29" i="25"/>
  <c r="D29" i="25"/>
  <c r="E29" i="25"/>
  <c r="E5" i="25" s="1"/>
  <c r="F29" i="25"/>
  <c r="G29" i="25"/>
  <c r="H29" i="25"/>
  <c r="I29" i="25"/>
  <c r="J29" i="25"/>
  <c r="K29" i="25"/>
  <c r="B30" i="25"/>
  <c r="C30" i="25"/>
  <c r="D30" i="25"/>
  <c r="E30" i="25"/>
  <c r="F30" i="25"/>
  <c r="G30" i="25"/>
  <c r="H30" i="25"/>
  <c r="I30" i="25"/>
  <c r="J30" i="25"/>
  <c r="K30" i="25"/>
  <c r="B31" i="25"/>
  <c r="C31" i="25"/>
  <c r="D31" i="25"/>
  <c r="E31" i="25"/>
  <c r="F31" i="25"/>
  <c r="G31" i="25"/>
  <c r="H31" i="25"/>
  <c r="I31" i="25"/>
  <c r="I8" i="25" s="1"/>
  <c r="J31" i="25"/>
  <c r="K31" i="25"/>
  <c r="B32" i="25"/>
  <c r="C32" i="25"/>
  <c r="D32" i="25"/>
  <c r="E32" i="25"/>
  <c r="F32" i="25"/>
  <c r="G32" i="25"/>
  <c r="G8" i="25" s="1"/>
  <c r="H32" i="25"/>
  <c r="I32" i="25"/>
  <c r="J32" i="25"/>
  <c r="K32" i="25"/>
  <c r="B33" i="25"/>
  <c r="C33" i="25"/>
  <c r="D33" i="25"/>
  <c r="E33" i="25"/>
  <c r="F33" i="25"/>
  <c r="G33" i="25"/>
  <c r="H33" i="25"/>
  <c r="I33" i="25"/>
  <c r="J33" i="25"/>
  <c r="K33" i="25"/>
  <c r="B34" i="25"/>
  <c r="C34" i="25"/>
  <c r="D34" i="25"/>
  <c r="E34" i="25"/>
  <c r="F34" i="25"/>
  <c r="G34" i="25"/>
  <c r="H34" i="25"/>
  <c r="I34" i="25"/>
  <c r="J34" i="25"/>
  <c r="K34" i="25"/>
  <c r="B35" i="25"/>
  <c r="C35" i="25"/>
  <c r="D35" i="25"/>
  <c r="E35" i="25"/>
  <c r="F35" i="25"/>
  <c r="G35" i="25"/>
  <c r="H35" i="25"/>
  <c r="I35" i="25"/>
  <c r="J35" i="25"/>
  <c r="K35" i="25"/>
  <c r="B36" i="25"/>
  <c r="C36" i="25"/>
  <c r="D36" i="25"/>
  <c r="E36" i="25"/>
  <c r="F36" i="25"/>
  <c r="G36" i="25"/>
  <c r="G5" i="25" s="1"/>
  <c r="H36" i="25"/>
  <c r="I36" i="25"/>
  <c r="J36" i="25"/>
  <c r="K36" i="25"/>
  <c r="B37" i="25"/>
  <c r="C37" i="25"/>
  <c r="D37" i="25"/>
  <c r="E37" i="25"/>
  <c r="F37" i="25"/>
  <c r="G37" i="25"/>
  <c r="H37" i="25"/>
  <c r="I37" i="25"/>
  <c r="J37" i="25"/>
  <c r="K37" i="25"/>
  <c r="B38" i="25"/>
  <c r="C38" i="25"/>
  <c r="C7" i="25" s="1"/>
  <c r="D38" i="25"/>
  <c r="E38" i="25"/>
  <c r="F38" i="25"/>
  <c r="G38" i="25"/>
  <c r="H38" i="25"/>
  <c r="I38" i="25"/>
  <c r="J38" i="25"/>
  <c r="K38" i="25"/>
  <c r="K7" i="25" s="1"/>
  <c r="B39" i="25"/>
  <c r="C39" i="25"/>
  <c r="D39" i="25"/>
  <c r="E39" i="25"/>
  <c r="F39" i="25"/>
  <c r="G39" i="25"/>
  <c r="H39" i="25"/>
  <c r="I39" i="25"/>
  <c r="J39" i="25"/>
  <c r="K39" i="25"/>
  <c r="B40" i="25"/>
  <c r="C40" i="25"/>
  <c r="D40" i="25"/>
  <c r="E40" i="25"/>
  <c r="F40" i="25"/>
  <c r="G40" i="25"/>
  <c r="H40" i="25"/>
  <c r="I40" i="25"/>
  <c r="J40" i="25"/>
  <c r="K40" i="25"/>
  <c r="B41" i="25"/>
  <c r="C41" i="25"/>
  <c r="D41" i="25"/>
  <c r="E41" i="25"/>
  <c r="F41" i="25"/>
  <c r="G41" i="25"/>
  <c r="H41" i="25"/>
  <c r="I41" i="25"/>
  <c r="J41" i="25"/>
  <c r="K41" i="25"/>
  <c r="B42" i="25"/>
  <c r="C42" i="25"/>
  <c r="D42" i="25"/>
  <c r="E42" i="25"/>
  <c r="F42" i="25"/>
  <c r="G42" i="25"/>
  <c r="H42" i="25"/>
  <c r="I42" i="25"/>
  <c r="J42" i="25"/>
  <c r="K42" i="25"/>
  <c r="B43" i="25"/>
  <c r="C43" i="25"/>
  <c r="D43" i="25"/>
  <c r="E43" i="25"/>
  <c r="F43" i="25"/>
  <c r="G43" i="25"/>
  <c r="H43" i="25"/>
  <c r="H54" i="25" s="1"/>
  <c r="I43" i="25"/>
  <c r="J43" i="25"/>
  <c r="K43" i="25"/>
  <c r="B44" i="25"/>
  <c r="C44" i="25"/>
  <c r="D44" i="25"/>
  <c r="E44" i="25"/>
  <c r="F44" i="25"/>
  <c r="G44" i="25"/>
  <c r="H44" i="25"/>
  <c r="I44" i="25"/>
  <c r="J44" i="25"/>
  <c r="K44" i="25"/>
  <c r="B45" i="25"/>
  <c r="C45" i="25"/>
  <c r="D45" i="25"/>
  <c r="D54" i="25" s="1"/>
  <c r="E45" i="25"/>
  <c r="F45" i="25"/>
  <c r="G45" i="25"/>
  <c r="H45" i="25"/>
  <c r="I45" i="25"/>
  <c r="J45" i="25"/>
  <c r="K45" i="25"/>
  <c r="B46" i="25"/>
  <c r="C46" i="25"/>
  <c r="C8" i="25" s="1"/>
  <c r="D46" i="25"/>
  <c r="E46" i="25"/>
  <c r="F46" i="25"/>
  <c r="G46" i="25"/>
  <c r="H46" i="25"/>
  <c r="I46" i="25"/>
  <c r="J46" i="25"/>
  <c r="J8" i="25" s="1"/>
  <c r="K46" i="25"/>
  <c r="K8" i="25" s="1"/>
  <c r="B47" i="25"/>
  <c r="C47" i="25"/>
  <c r="D47" i="25"/>
  <c r="E47" i="25"/>
  <c r="F47" i="25"/>
  <c r="G47" i="25"/>
  <c r="H47" i="25"/>
  <c r="I47" i="25"/>
  <c r="I7" i="25" s="1"/>
  <c r="J47" i="25"/>
  <c r="K47" i="25"/>
  <c r="B48" i="25"/>
  <c r="C48" i="25"/>
  <c r="D48" i="25"/>
  <c r="E48" i="25"/>
  <c r="F48" i="25"/>
  <c r="G48" i="25"/>
  <c r="H48" i="25"/>
  <c r="I48" i="25"/>
  <c r="J48" i="25"/>
  <c r="K48" i="25"/>
  <c r="B49" i="25"/>
  <c r="C49" i="25"/>
  <c r="D49" i="25"/>
  <c r="E49" i="25"/>
  <c r="F49" i="25"/>
  <c r="G49" i="25"/>
  <c r="H49" i="25"/>
  <c r="I49" i="25"/>
  <c r="J49" i="25"/>
  <c r="K49" i="25"/>
  <c r="B50" i="25"/>
  <c r="C50" i="25"/>
  <c r="C5" i="25" s="1"/>
  <c r="D50" i="25"/>
  <c r="E50" i="25"/>
  <c r="F50" i="25"/>
  <c r="G50" i="25"/>
  <c r="H50" i="25"/>
  <c r="I50" i="25"/>
  <c r="J50" i="25"/>
  <c r="K50" i="25"/>
  <c r="K5" i="25" s="1"/>
  <c r="B51" i="25"/>
  <c r="C51" i="25"/>
  <c r="D51" i="25"/>
  <c r="E51" i="25"/>
  <c r="F51" i="25"/>
  <c r="G51" i="25"/>
  <c r="H51" i="25"/>
  <c r="I51" i="25"/>
  <c r="J51" i="25"/>
  <c r="K51" i="25"/>
  <c r="B52" i="25"/>
  <c r="C52" i="25"/>
  <c r="D52" i="25"/>
  <c r="E52" i="25"/>
  <c r="F52" i="25"/>
  <c r="G52" i="25"/>
  <c r="H52" i="25"/>
  <c r="I52" i="25"/>
  <c r="J52" i="25"/>
  <c r="K52" i="25"/>
  <c r="B53" i="25"/>
  <c r="C53" i="25"/>
  <c r="D53" i="25"/>
  <c r="E53" i="25"/>
  <c r="F53" i="25"/>
  <c r="G53" i="25"/>
  <c r="H53" i="25"/>
  <c r="I53" i="25"/>
  <c r="J53" i="25"/>
  <c r="K53" i="25"/>
  <c r="C26" i="25"/>
  <c r="D26" i="25"/>
  <c r="E26" i="25"/>
  <c r="F26" i="25"/>
  <c r="G26" i="25"/>
  <c r="H26" i="25"/>
  <c r="I26" i="25"/>
  <c r="J26" i="25"/>
  <c r="K26" i="25"/>
  <c r="B26" i="25"/>
  <c r="B54" i="25" s="1"/>
  <c r="F54" i="25"/>
  <c r="E54" i="25"/>
  <c r="H9" i="25"/>
  <c r="H8" i="25"/>
  <c r="F8" i="25"/>
  <c r="E8" i="25"/>
  <c r="D8" i="25"/>
  <c r="B8" i="25"/>
  <c r="J7" i="25"/>
  <c r="H7" i="25"/>
  <c r="G7" i="25"/>
  <c r="F7" i="25"/>
  <c r="E7" i="25"/>
  <c r="D7" i="25"/>
  <c r="B7" i="25"/>
  <c r="J5" i="25"/>
  <c r="H5" i="25"/>
  <c r="F5" i="25"/>
  <c r="D5" i="25"/>
  <c r="B5" i="25"/>
  <c r="J4" i="25"/>
  <c r="I4" i="25"/>
  <c r="H4" i="25"/>
  <c r="G4" i="25"/>
  <c r="F4" i="25"/>
  <c r="F6" i="25" s="1"/>
  <c r="D4" i="25"/>
  <c r="D6" i="25" s="1"/>
  <c r="K63" i="24"/>
  <c r="L26" i="24"/>
  <c r="M26" i="24" s="1"/>
  <c r="L27" i="24"/>
  <c r="L28" i="24"/>
  <c r="L29" i="24"/>
  <c r="L30" i="24"/>
  <c r="L31" i="24"/>
  <c r="M31" i="24" s="1"/>
  <c r="L32" i="24"/>
  <c r="L33" i="24"/>
  <c r="M33" i="24" s="1"/>
  <c r="L34" i="24"/>
  <c r="M34" i="24" s="1"/>
  <c r="L35" i="24"/>
  <c r="L36" i="24"/>
  <c r="L37" i="24"/>
  <c r="L38" i="24"/>
  <c r="L39" i="24"/>
  <c r="M39" i="24" s="1"/>
  <c r="L40" i="24"/>
  <c r="L41" i="24"/>
  <c r="M41" i="24" s="1"/>
  <c r="L42" i="24"/>
  <c r="M42" i="24" s="1"/>
  <c r="L43" i="24"/>
  <c r="M43" i="24" s="1"/>
  <c r="L44" i="24"/>
  <c r="L45" i="24"/>
  <c r="L46" i="24"/>
  <c r="L47" i="24"/>
  <c r="M47" i="24" s="1"/>
  <c r="L48" i="24"/>
  <c r="L49" i="24"/>
  <c r="M49" i="24" s="1"/>
  <c r="L50" i="24"/>
  <c r="M50" i="24" s="1"/>
  <c r="L51" i="24"/>
  <c r="M51" i="24" s="1"/>
  <c r="L52" i="24"/>
  <c r="L53" i="24"/>
  <c r="K78" i="24"/>
  <c r="J78" i="24"/>
  <c r="I78" i="24"/>
  <c r="H78" i="24"/>
  <c r="G78" i="24"/>
  <c r="F78" i="24"/>
  <c r="E78" i="24"/>
  <c r="D78" i="24"/>
  <c r="C78" i="24"/>
  <c r="B78" i="24"/>
  <c r="K57" i="24"/>
  <c r="J57" i="24"/>
  <c r="I57" i="24"/>
  <c r="H57" i="24"/>
  <c r="G57" i="24"/>
  <c r="F57" i="24"/>
  <c r="E57" i="24"/>
  <c r="D57" i="24"/>
  <c r="C57" i="24"/>
  <c r="B57" i="24"/>
  <c r="K55" i="24"/>
  <c r="J55" i="24"/>
  <c r="I55" i="24"/>
  <c r="H55" i="24"/>
  <c r="G55" i="24"/>
  <c r="F55" i="24"/>
  <c r="E55" i="24"/>
  <c r="D55" i="24"/>
  <c r="C55" i="24"/>
  <c r="B55" i="24"/>
  <c r="K54" i="24"/>
  <c r="J54" i="24"/>
  <c r="I54" i="24"/>
  <c r="H54" i="24"/>
  <c r="G54" i="24"/>
  <c r="F54" i="24"/>
  <c r="E54" i="24"/>
  <c r="D54" i="24"/>
  <c r="C54" i="24"/>
  <c r="B54" i="24"/>
  <c r="N53" i="24"/>
  <c r="O53" i="24" s="1"/>
  <c r="N52" i="24"/>
  <c r="O52" i="24" s="1"/>
  <c r="M52" i="24"/>
  <c r="N51" i="24"/>
  <c r="O51" i="24" s="1"/>
  <c r="N50" i="24"/>
  <c r="O50" i="24" s="1"/>
  <c r="N49" i="24"/>
  <c r="O49" i="24" s="1"/>
  <c r="N48" i="24"/>
  <c r="O48" i="24" s="1"/>
  <c r="N47" i="24"/>
  <c r="O47" i="24" s="1"/>
  <c r="N46" i="24"/>
  <c r="O46" i="24" s="1"/>
  <c r="N45" i="24"/>
  <c r="O45" i="24" s="1"/>
  <c r="N44" i="24"/>
  <c r="O44" i="24" s="1"/>
  <c r="M44" i="24"/>
  <c r="N43" i="24"/>
  <c r="O43" i="24" s="1"/>
  <c r="N42" i="24"/>
  <c r="O42" i="24" s="1"/>
  <c r="N41" i="24"/>
  <c r="O41" i="24" s="1"/>
  <c r="N40" i="24"/>
  <c r="O40" i="24" s="1"/>
  <c r="N39" i="24"/>
  <c r="O39" i="24" s="1"/>
  <c r="N38" i="24"/>
  <c r="O38" i="24" s="1"/>
  <c r="N37" i="24"/>
  <c r="O37" i="24" s="1"/>
  <c r="N36" i="24"/>
  <c r="O36" i="24" s="1"/>
  <c r="M36" i="24"/>
  <c r="N35" i="24"/>
  <c r="O35" i="24" s="1"/>
  <c r="M35" i="24"/>
  <c r="N34" i="24"/>
  <c r="O34" i="24" s="1"/>
  <c r="N33" i="24"/>
  <c r="O33" i="24" s="1"/>
  <c r="N32" i="24"/>
  <c r="O32" i="24" s="1"/>
  <c r="N31" i="24"/>
  <c r="O31" i="24" s="1"/>
  <c r="N30" i="24"/>
  <c r="O30" i="24" s="1"/>
  <c r="N29" i="24"/>
  <c r="O29" i="24" s="1"/>
  <c r="N28" i="24"/>
  <c r="O28" i="24" s="1"/>
  <c r="M28" i="24"/>
  <c r="N27" i="24"/>
  <c r="O27" i="24" s="1"/>
  <c r="M27" i="24"/>
  <c r="N26" i="24"/>
  <c r="O26" i="24" s="1"/>
  <c r="K8" i="24"/>
  <c r="K17" i="24" s="1"/>
  <c r="J8" i="24"/>
  <c r="J17" i="24" s="1"/>
  <c r="I8" i="24"/>
  <c r="I17" i="24" s="1"/>
  <c r="H8" i="24"/>
  <c r="H17" i="24" s="1"/>
  <c r="G8" i="24"/>
  <c r="G65" i="24" s="1"/>
  <c r="F8" i="24"/>
  <c r="F65" i="24" s="1"/>
  <c r="E8" i="24"/>
  <c r="E65" i="24" s="1"/>
  <c r="D8" i="24"/>
  <c r="D65" i="24" s="1"/>
  <c r="C8" i="24"/>
  <c r="C17" i="24" s="1"/>
  <c r="B8" i="24"/>
  <c r="B17" i="24" s="1"/>
  <c r="K7" i="24"/>
  <c r="J7" i="24"/>
  <c r="J16" i="24" s="1"/>
  <c r="I7" i="24"/>
  <c r="I64" i="24" s="1"/>
  <c r="H7" i="24"/>
  <c r="H64" i="24" s="1"/>
  <c r="G7" i="24"/>
  <c r="G64" i="24" s="1"/>
  <c r="F7" i="24"/>
  <c r="F64" i="24" s="1"/>
  <c r="E7" i="24"/>
  <c r="E16" i="24" s="1"/>
  <c r="D7" i="24"/>
  <c r="D16" i="24" s="1"/>
  <c r="C7" i="24"/>
  <c r="C16" i="24" s="1"/>
  <c r="B7" i="24"/>
  <c r="B16" i="24" s="1"/>
  <c r="K5" i="24"/>
  <c r="J5" i="24"/>
  <c r="J63" i="24" s="1"/>
  <c r="I5" i="24"/>
  <c r="I14" i="24" s="1"/>
  <c r="H5" i="24"/>
  <c r="H14" i="24" s="1"/>
  <c r="G5" i="24"/>
  <c r="G14" i="24" s="1"/>
  <c r="F5" i="24"/>
  <c r="F14" i="24" s="1"/>
  <c r="E5" i="24"/>
  <c r="E14" i="24" s="1"/>
  <c r="D5" i="24"/>
  <c r="D63" i="24" s="1"/>
  <c r="C5" i="24"/>
  <c r="C14" i="24" s="1"/>
  <c r="B5" i="24"/>
  <c r="B63" i="24" s="1"/>
  <c r="K4" i="24"/>
  <c r="K13" i="24" s="1"/>
  <c r="J4" i="24"/>
  <c r="J13" i="24" s="1"/>
  <c r="I4" i="24"/>
  <c r="I13" i="24" s="1"/>
  <c r="H4" i="24"/>
  <c r="H13" i="24" s="1"/>
  <c r="G4" i="24"/>
  <c r="G62" i="24" s="1"/>
  <c r="F4" i="24"/>
  <c r="F13" i="24" s="1"/>
  <c r="E4" i="24"/>
  <c r="D4" i="24"/>
  <c r="D62" i="24" s="1"/>
  <c r="C4" i="24"/>
  <c r="C13" i="24" s="1"/>
  <c r="B4" i="24"/>
  <c r="B13" i="24" s="1"/>
  <c r="K47" i="23"/>
  <c r="J47" i="23"/>
  <c r="I47" i="23"/>
  <c r="H47" i="23"/>
  <c r="G47" i="23"/>
  <c r="F47" i="23"/>
  <c r="E47" i="23"/>
  <c r="D47" i="23"/>
  <c r="C47" i="23"/>
  <c r="B47" i="23"/>
  <c r="K50" i="23"/>
  <c r="J50" i="23"/>
  <c r="I50" i="23"/>
  <c r="G50" i="23"/>
  <c r="F50" i="23"/>
  <c r="E50" i="23"/>
  <c r="D50" i="23"/>
  <c r="C50" i="23"/>
  <c r="B50" i="23"/>
  <c r="K49" i="23"/>
  <c r="J49" i="23"/>
  <c r="I49" i="23"/>
  <c r="H49" i="23"/>
  <c r="G49" i="23"/>
  <c r="F49" i="23"/>
  <c r="E49" i="23"/>
  <c r="D49" i="23"/>
  <c r="C49" i="23"/>
  <c r="B49" i="23"/>
  <c r="I48" i="23"/>
  <c r="H48" i="23"/>
  <c r="G48" i="23"/>
  <c r="F48" i="23"/>
  <c r="D48" i="23"/>
  <c r="K51" i="23"/>
  <c r="J51" i="23"/>
  <c r="I51" i="23"/>
  <c r="H51" i="23"/>
  <c r="G51" i="23"/>
  <c r="F51" i="23"/>
  <c r="E51" i="23"/>
  <c r="D51" i="23"/>
  <c r="C51" i="23"/>
  <c r="B51" i="23"/>
  <c r="L4" i="13"/>
  <c r="M4" i="13" s="1"/>
  <c r="D6" i="30" l="1"/>
  <c r="F9" i="30"/>
  <c r="K5" i="30"/>
  <c r="C5" i="30"/>
  <c r="K7" i="30"/>
  <c r="C7" i="30"/>
  <c r="E4" i="30"/>
  <c r="E6" i="30" s="1"/>
  <c r="E10" i="30" s="1"/>
  <c r="E17" i="30" s="1"/>
  <c r="K8" i="30"/>
  <c r="L8" i="30" s="1"/>
  <c r="M8" i="30" s="1"/>
  <c r="C8" i="30"/>
  <c r="E5" i="30"/>
  <c r="L8" i="29"/>
  <c r="I7" i="30"/>
  <c r="I4" i="30"/>
  <c r="I6" i="30" s="1"/>
  <c r="E8" i="30"/>
  <c r="E9" i="30" s="1"/>
  <c r="G8" i="30"/>
  <c r="I8" i="30"/>
  <c r="I9" i="30" s="1"/>
  <c r="E7" i="30"/>
  <c r="G5" i="30"/>
  <c r="G6" i="30" s="1"/>
  <c r="D6" i="29"/>
  <c r="F4" i="30"/>
  <c r="F6" i="30" s="1"/>
  <c r="F10" i="30" s="1"/>
  <c r="F16" i="30" s="1"/>
  <c r="G11" i="28"/>
  <c r="F42" i="28" s="1"/>
  <c r="G20" i="28"/>
  <c r="F51" i="28" s="1"/>
  <c r="G9" i="28"/>
  <c r="F40" i="28" s="1"/>
  <c r="G16" i="28"/>
  <c r="F47" i="28" s="1"/>
  <c r="G29" i="28"/>
  <c r="F60" i="28" s="1"/>
  <c r="G17" i="28"/>
  <c r="F48" i="28" s="1"/>
  <c r="B3" i="28"/>
  <c r="G5" i="28"/>
  <c r="F36" i="28" s="1"/>
  <c r="G10" i="28"/>
  <c r="F41" i="28" s="1"/>
  <c r="N5" i="30"/>
  <c r="O5" i="30" s="1"/>
  <c r="L5" i="30"/>
  <c r="M5" i="30" s="1"/>
  <c r="G7" i="30"/>
  <c r="G9" i="30" s="1"/>
  <c r="B9" i="30"/>
  <c r="J9" i="30"/>
  <c r="D10" i="30"/>
  <c r="D14" i="30" s="1"/>
  <c r="N4" i="30"/>
  <c r="O4" i="30" s="1"/>
  <c r="B6" i="30"/>
  <c r="J6" i="30"/>
  <c r="L7" i="30"/>
  <c r="M7" i="30" s="1"/>
  <c r="H9" i="30"/>
  <c r="C6" i="30"/>
  <c r="K6" i="30"/>
  <c r="N7" i="30"/>
  <c r="O7" i="30" s="1"/>
  <c r="C9" i="30"/>
  <c r="L4" i="30"/>
  <c r="M4" i="30" s="1"/>
  <c r="G6" i="29"/>
  <c r="I6" i="29"/>
  <c r="G9" i="29"/>
  <c r="D9" i="29"/>
  <c r="N8" i="29"/>
  <c r="O8" i="29" s="1"/>
  <c r="D10" i="29"/>
  <c r="C6" i="29"/>
  <c r="K6" i="29"/>
  <c r="I9" i="29"/>
  <c r="N44" i="29"/>
  <c r="O44" i="29" s="1"/>
  <c r="B9" i="29"/>
  <c r="L7" i="29"/>
  <c r="M7" i="29" s="1"/>
  <c r="B6" i="29"/>
  <c r="J6" i="29"/>
  <c r="H6" i="29"/>
  <c r="H10" i="29" s="1"/>
  <c r="N4" i="29"/>
  <c r="O4" i="29" s="1"/>
  <c r="E9" i="29"/>
  <c r="E10" i="29" s="1"/>
  <c r="C9" i="29"/>
  <c r="F6" i="29"/>
  <c r="H9" i="29"/>
  <c r="F9" i="29"/>
  <c r="G10" i="29"/>
  <c r="M8" i="29"/>
  <c r="L45" i="29"/>
  <c r="L5" i="29"/>
  <c r="N7" i="29"/>
  <c r="O7" i="29" s="1"/>
  <c r="L4" i="29"/>
  <c r="L44" i="29"/>
  <c r="M44" i="29" s="1"/>
  <c r="N5" i="29"/>
  <c r="O5" i="29" s="1"/>
  <c r="J9" i="29"/>
  <c r="K9" i="29"/>
  <c r="K10" i="29" s="1"/>
  <c r="G4" i="28"/>
  <c r="F35" i="28" s="1"/>
  <c r="G12" i="28"/>
  <c r="F43" i="28" s="1"/>
  <c r="G24" i="28"/>
  <c r="F55" i="28" s="1"/>
  <c r="E18" i="28"/>
  <c r="D49" i="28" s="1"/>
  <c r="E22" i="28"/>
  <c r="D53" i="28" s="1"/>
  <c r="C50" i="28"/>
  <c r="D22" i="28"/>
  <c r="C53" i="28" s="1"/>
  <c r="C3" i="28"/>
  <c r="B34" i="28" s="1"/>
  <c r="B18" i="28"/>
  <c r="B30" i="28" s="1"/>
  <c r="J100" i="28" s="1"/>
  <c r="B22" i="28"/>
  <c r="G27" i="28"/>
  <c r="F58" i="28" s="1"/>
  <c r="G6" i="28"/>
  <c r="F37" i="28" s="1"/>
  <c r="G15" i="28"/>
  <c r="F46" i="28" s="1"/>
  <c r="G25" i="28"/>
  <c r="F56" i="28" s="1"/>
  <c r="F22" i="28"/>
  <c r="F3" i="28"/>
  <c r="G7" i="28"/>
  <c r="F38" i="28" s="1"/>
  <c r="G14" i="28"/>
  <c r="F45" i="28" s="1"/>
  <c r="G26" i="28"/>
  <c r="F57" i="28" s="1"/>
  <c r="E37" i="28"/>
  <c r="B52" i="28"/>
  <c r="E50" i="28"/>
  <c r="E58" i="28"/>
  <c r="F18" i="28"/>
  <c r="G21" i="28"/>
  <c r="F52" i="28" s="1"/>
  <c r="E39" i="28"/>
  <c r="E3" i="28"/>
  <c r="C22" i="28"/>
  <c r="B53" i="28" s="1"/>
  <c r="E46" i="28"/>
  <c r="E54" i="28"/>
  <c r="D3" i="28"/>
  <c r="K9" i="27"/>
  <c r="I6" i="27"/>
  <c r="I10" i="27" s="1"/>
  <c r="I14" i="27" s="1"/>
  <c r="V6" i="27" s="1"/>
  <c r="E9" i="27"/>
  <c r="C9" i="27"/>
  <c r="F9" i="27"/>
  <c r="I54" i="27"/>
  <c r="K4" i="27"/>
  <c r="C4" i="27"/>
  <c r="C6" i="27" s="1"/>
  <c r="B9" i="27"/>
  <c r="J9" i="27"/>
  <c r="G5" i="27"/>
  <c r="E54" i="27"/>
  <c r="H10" i="27"/>
  <c r="H13" i="27" s="1"/>
  <c r="U5" i="27" s="1"/>
  <c r="I13" i="27"/>
  <c r="V5" i="27" s="1"/>
  <c r="I18" i="27"/>
  <c r="B6" i="27"/>
  <c r="J6" i="27"/>
  <c r="K6" i="27"/>
  <c r="G9" i="27"/>
  <c r="D6" i="27"/>
  <c r="H9" i="27"/>
  <c r="E6" i="27"/>
  <c r="F6" i="27"/>
  <c r="G6" i="27"/>
  <c r="G59" i="26"/>
  <c r="K6" i="26"/>
  <c r="K60" i="26" s="1"/>
  <c r="O5" i="26"/>
  <c r="P5" i="26" s="1"/>
  <c r="L5" i="26"/>
  <c r="M5" i="26" s="1"/>
  <c r="L55" i="26"/>
  <c r="M55" i="26" s="1"/>
  <c r="I61" i="26"/>
  <c r="P54" i="26"/>
  <c r="C9" i="26"/>
  <c r="K9" i="26"/>
  <c r="K63" i="26" s="1"/>
  <c r="K61" i="26"/>
  <c r="B9" i="26"/>
  <c r="B63" i="26" s="1"/>
  <c r="I19" i="26"/>
  <c r="I63" i="26"/>
  <c r="G14" i="26"/>
  <c r="C10" i="26"/>
  <c r="C17" i="26" s="1"/>
  <c r="C63" i="26"/>
  <c r="R4" i="26"/>
  <c r="B6" i="26"/>
  <c r="J6" i="26"/>
  <c r="L8" i="26"/>
  <c r="M8" i="26" s="1"/>
  <c r="E9" i="26"/>
  <c r="B58" i="26"/>
  <c r="J58" i="26"/>
  <c r="H59" i="26"/>
  <c r="D61" i="26"/>
  <c r="B62" i="26"/>
  <c r="J62" i="26"/>
  <c r="L7" i="26"/>
  <c r="M7" i="26" s="1"/>
  <c r="G10" i="26"/>
  <c r="G18" i="26" s="1"/>
  <c r="C58" i="26"/>
  <c r="K58" i="26"/>
  <c r="I59" i="26"/>
  <c r="G60" i="26"/>
  <c r="E61" i="26"/>
  <c r="C62" i="26"/>
  <c r="K62" i="26"/>
  <c r="D6" i="26"/>
  <c r="N8" i="26"/>
  <c r="G9" i="26"/>
  <c r="O54" i="26"/>
  <c r="B59" i="26"/>
  <c r="J59" i="26"/>
  <c r="L4" i="26"/>
  <c r="M4" i="26" s="1"/>
  <c r="N7" i="26"/>
  <c r="O8" i="26"/>
  <c r="P8" i="26" s="1"/>
  <c r="H9" i="26"/>
  <c r="I10" i="26"/>
  <c r="I15" i="26" s="1"/>
  <c r="E58" i="26"/>
  <c r="C59" i="26"/>
  <c r="K59" i="26"/>
  <c r="I60" i="26"/>
  <c r="E62" i="26"/>
  <c r="J63" i="26"/>
  <c r="F6" i="26"/>
  <c r="H6" i="26"/>
  <c r="G9" i="25"/>
  <c r="K54" i="25"/>
  <c r="C54" i="25"/>
  <c r="J54" i="25"/>
  <c r="E9" i="25"/>
  <c r="I5" i="25"/>
  <c r="F9" i="25"/>
  <c r="E4" i="25"/>
  <c r="E6" i="25" s="1"/>
  <c r="E10" i="25" s="1"/>
  <c r="E16" i="25" s="1"/>
  <c r="C4" i="25"/>
  <c r="C6" i="25" s="1"/>
  <c r="K4" i="25"/>
  <c r="K6" i="25" s="1"/>
  <c r="B4" i="25"/>
  <c r="B6" i="25" s="1"/>
  <c r="H6" i="25"/>
  <c r="B9" i="25"/>
  <c r="J9" i="25"/>
  <c r="I6" i="25"/>
  <c r="C9" i="25"/>
  <c r="K9" i="25"/>
  <c r="G6" i="25"/>
  <c r="J6" i="25"/>
  <c r="D9" i="25"/>
  <c r="F10" i="25"/>
  <c r="I9" i="25"/>
  <c r="L57" i="24"/>
  <c r="M57" i="24" s="1"/>
  <c r="L54" i="24"/>
  <c r="E6" i="24"/>
  <c r="E15" i="24" s="1"/>
  <c r="N57" i="24"/>
  <c r="O57" i="24" s="1"/>
  <c r="E63" i="24"/>
  <c r="J14" i="24"/>
  <c r="L5" i="24"/>
  <c r="M5" i="24" s="1"/>
  <c r="L55" i="24"/>
  <c r="F16" i="24"/>
  <c r="C63" i="24"/>
  <c r="F6" i="24"/>
  <c r="F15" i="24" s="1"/>
  <c r="D6" i="24"/>
  <c r="D15" i="24" s="1"/>
  <c r="G9" i="24"/>
  <c r="G18" i="24" s="1"/>
  <c r="F17" i="24"/>
  <c r="D64" i="24"/>
  <c r="D67" i="24" s="1"/>
  <c r="D17" i="24"/>
  <c r="G6" i="24"/>
  <c r="G15" i="24" s="1"/>
  <c r="J9" i="24"/>
  <c r="J18" i="24" s="1"/>
  <c r="H65" i="24"/>
  <c r="I6" i="24"/>
  <c r="I15" i="24" s="1"/>
  <c r="D13" i="24"/>
  <c r="J65" i="24"/>
  <c r="D9" i="24"/>
  <c r="D18" i="24" s="1"/>
  <c r="N7" i="24"/>
  <c r="O7" i="24" s="1"/>
  <c r="D14" i="24"/>
  <c r="N5" i="24"/>
  <c r="O5" i="24" s="1"/>
  <c r="B9" i="24"/>
  <c r="B18" i="24" s="1"/>
  <c r="B65" i="24"/>
  <c r="B14" i="24"/>
  <c r="E62" i="24"/>
  <c r="B64" i="24"/>
  <c r="J64" i="24"/>
  <c r="N4" i="24"/>
  <c r="O4" i="24" s="1"/>
  <c r="H6" i="24"/>
  <c r="C9" i="24"/>
  <c r="C18" i="24" s="1"/>
  <c r="K9" i="24"/>
  <c r="E13" i="24"/>
  <c r="K14" i="24"/>
  <c r="G16" i="24"/>
  <c r="E17" i="24"/>
  <c r="M30" i="24"/>
  <c r="M38" i="24"/>
  <c r="M46" i="24"/>
  <c r="F62" i="24"/>
  <c r="F67" i="24" s="1"/>
  <c r="C64" i="24"/>
  <c r="K64" i="24"/>
  <c r="I65" i="24"/>
  <c r="B6" i="24"/>
  <c r="J6" i="24"/>
  <c r="L8" i="24"/>
  <c r="E9" i="24"/>
  <c r="E18" i="24" s="1"/>
  <c r="G13" i="24"/>
  <c r="I16" i="24"/>
  <c r="G17" i="24"/>
  <c r="M32" i="24"/>
  <c r="M40" i="24"/>
  <c r="M48" i="24"/>
  <c r="H62" i="24"/>
  <c r="F63" i="24"/>
  <c r="E64" i="24"/>
  <c r="C65" i="24"/>
  <c r="K65" i="24"/>
  <c r="C6" i="24"/>
  <c r="K6" i="24"/>
  <c r="L7" i="24"/>
  <c r="F9" i="24"/>
  <c r="F18" i="24" s="1"/>
  <c r="M29" i="24"/>
  <c r="M37" i="24"/>
  <c r="M45" i="24"/>
  <c r="M53" i="24"/>
  <c r="I62" i="24"/>
  <c r="G63" i="24"/>
  <c r="G67" i="24" s="1"/>
  <c r="N8" i="24"/>
  <c r="O8" i="24" s="1"/>
  <c r="K16" i="24"/>
  <c r="B62" i="24"/>
  <c r="J62" i="24"/>
  <c r="H63" i="24"/>
  <c r="H16" i="24"/>
  <c r="H9" i="24"/>
  <c r="H18" i="24" s="1"/>
  <c r="C62" i="24"/>
  <c r="K62" i="24"/>
  <c r="I63" i="24"/>
  <c r="L4" i="24"/>
  <c r="I9" i="24"/>
  <c r="I18" i="24" s="1"/>
  <c r="B48" i="23"/>
  <c r="J48" i="23"/>
  <c r="C48" i="23"/>
  <c r="K48" i="23"/>
  <c r="E48" i="23"/>
  <c r="H50" i="23"/>
  <c r="P4" i="13"/>
  <c r="N4" i="13"/>
  <c r="N6" i="13"/>
  <c r="L6" i="13"/>
  <c r="M6" i="13" s="1"/>
  <c r="L5" i="13"/>
  <c r="M5" i="13" s="1"/>
  <c r="N5" i="13"/>
  <c r="K9" i="30" l="1"/>
  <c r="K10" i="30" s="1"/>
  <c r="N8" i="30"/>
  <c r="O8" i="30" s="1"/>
  <c r="D13" i="30"/>
  <c r="G10" i="30"/>
  <c r="G15" i="30" s="1"/>
  <c r="I10" i="30"/>
  <c r="I13" i="30" s="1"/>
  <c r="I10" i="29"/>
  <c r="B12" i="29"/>
  <c r="C30" i="28"/>
  <c r="B61" i="28"/>
  <c r="E15" i="30"/>
  <c r="G16" i="30"/>
  <c r="G14" i="30"/>
  <c r="E13" i="30"/>
  <c r="F15" i="30"/>
  <c r="I18" i="30"/>
  <c r="H10" i="30"/>
  <c r="H18" i="30" s="1"/>
  <c r="D18" i="30"/>
  <c r="G18" i="30"/>
  <c r="N6" i="30"/>
  <c r="O6" i="30" s="1"/>
  <c r="L6" i="30"/>
  <c r="M6" i="30" s="1"/>
  <c r="J10" i="30"/>
  <c r="J15" i="30" s="1"/>
  <c r="D17" i="30"/>
  <c r="C10" i="30"/>
  <c r="C18" i="30" s="1"/>
  <c r="B10" i="30"/>
  <c r="E18" i="30"/>
  <c r="F19" i="30"/>
  <c r="F18" i="30"/>
  <c r="F14" i="30"/>
  <c r="F17" i="30"/>
  <c r="F13" i="30"/>
  <c r="D16" i="30"/>
  <c r="D19" i="30"/>
  <c r="E19" i="30"/>
  <c r="E14" i="30"/>
  <c r="E16" i="30"/>
  <c r="D15" i="30"/>
  <c r="G17" i="30"/>
  <c r="G13" i="30"/>
  <c r="G19" i="30"/>
  <c r="J10" i="29"/>
  <c r="L10" i="29" s="1"/>
  <c r="P5" i="29" s="1"/>
  <c r="C10" i="29"/>
  <c r="F10" i="29"/>
  <c r="B10" i="29"/>
  <c r="N10" i="29" s="1"/>
  <c r="O10" i="29" s="1"/>
  <c r="L6" i="29"/>
  <c r="M6" i="29" s="1"/>
  <c r="N6" i="29"/>
  <c r="O6" i="29" s="1"/>
  <c r="M4" i="29"/>
  <c r="M5" i="29"/>
  <c r="N9" i="29"/>
  <c r="O9" i="29" s="1"/>
  <c r="L9" i="29"/>
  <c r="B13" i="29"/>
  <c r="E30" i="28"/>
  <c r="D34" i="28"/>
  <c r="D61" i="28" s="1"/>
  <c r="E49" i="28"/>
  <c r="G18" i="28"/>
  <c r="F49" i="28" s="1"/>
  <c r="C34" i="28"/>
  <c r="C61" i="28" s="1"/>
  <c r="D30" i="28"/>
  <c r="F30" i="28"/>
  <c r="G30" i="28" s="1"/>
  <c r="E34" i="28"/>
  <c r="G3" i="28"/>
  <c r="F34" i="28" s="1"/>
  <c r="E53" i="28"/>
  <c r="G22" i="28"/>
  <c r="F53" i="28" s="1"/>
  <c r="I16" i="27"/>
  <c r="V7" i="27" s="1"/>
  <c r="I17" i="27"/>
  <c r="V8" i="27" s="1"/>
  <c r="I15" i="27"/>
  <c r="H14" i="27"/>
  <c r="U6" i="27" s="1"/>
  <c r="K10" i="27"/>
  <c r="K15" i="27" s="1"/>
  <c r="G10" i="27"/>
  <c r="G15" i="27"/>
  <c r="C10" i="27"/>
  <c r="F10" i="27"/>
  <c r="F15" i="27" s="1"/>
  <c r="H15" i="27"/>
  <c r="E10" i="27"/>
  <c r="E15" i="27"/>
  <c r="J10" i="27"/>
  <c r="J15" i="27" s="1"/>
  <c r="H18" i="27"/>
  <c r="B10" i="27"/>
  <c r="B15" i="27"/>
  <c r="H17" i="27"/>
  <c r="U8" i="27" s="1"/>
  <c r="D10" i="27"/>
  <c r="H16" i="27"/>
  <c r="U7" i="27" s="1"/>
  <c r="G18" i="27"/>
  <c r="L9" i="26"/>
  <c r="M9" i="26" s="1"/>
  <c r="N9" i="26"/>
  <c r="C18" i="26"/>
  <c r="O9" i="26"/>
  <c r="P9" i="26" s="1"/>
  <c r="K10" i="26"/>
  <c r="I18" i="26"/>
  <c r="L62" i="26"/>
  <c r="B60" i="26"/>
  <c r="B10" i="26"/>
  <c r="B16" i="26" s="1"/>
  <c r="O6" i="26"/>
  <c r="P6" i="26" s="1"/>
  <c r="N6" i="26"/>
  <c r="H63" i="26"/>
  <c r="C16" i="26"/>
  <c r="C15" i="26"/>
  <c r="I20" i="26"/>
  <c r="I64" i="26"/>
  <c r="G19" i="26"/>
  <c r="G63" i="26"/>
  <c r="I14" i="26"/>
  <c r="J60" i="26"/>
  <c r="J10" i="26"/>
  <c r="J16" i="26"/>
  <c r="H60" i="26"/>
  <c r="H10" i="26"/>
  <c r="H19" i="26" s="1"/>
  <c r="G17" i="26"/>
  <c r="G20" i="26"/>
  <c r="G64" i="26"/>
  <c r="I17" i="26"/>
  <c r="G16" i="26"/>
  <c r="K64" i="26"/>
  <c r="L10" i="26"/>
  <c r="M10" i="26" s="1"/>
  <c r="I16" i="26"/>
  <c r="K18" i="26"/>
  <c r="L6" i="26"/>
  <c r="M6" i="26" s="1"/>
  <c r="K16" i="26"/>
  <c r="G15" i="26"/>
  <c r="K19" i="26"/>
  <c r="D60" i="26"/>
  <c r="D10" i="26"/>
  <c r="D16" i="26"/>
  <c r="E63" i="26"/>
  <c r="E10" i="26"/>
  <c r="E19" i="26" s="1"/>
  <c r="F16" i="26"/>
  <c r="F60" i="26"/>
  <c r="F10" i="26"/>
  <c r="C64" i="26"/>
  <c r="C20" i="26"/>
  <c r="C14" i="26"/>
  <c r="C19" i="26"/>
  <c r="C10" i="25"/>
  <c r="C17" i="25" s="1"/>
  <c r="C61" i="25" s="1"/>
  <c r="B10" i="25"/>
  <c r="B19" i="25" s="1"/>
  <c r="B16" i="25"/>
  <c r="F20" i="25"/>
  <c r="F17" i="25"/>
  <c r="F61" i="25" s="1"/>
  <c r="E20" i="25"/>
  <c r="E18" i="25"/>
  <c r="E62" i="25" s="1"/>
  <c r="E14" i="25"/>
  <c r="E59" i="25" s="1"/>
  <c r="E17" i="25"/>
  <c r="E61" i="25" s="1"/>
  <c r="E19" i="25"/>
  <c r="C15" i="25"/>
  <c r="C60" i="25" s="1"/>
  <c r="C18" i="25"/>
  <c r="C62" i="25" s="1"/>
  <c r="C14" i="25"/>
  <c r="C59" i="25" s="1"/>
  <c r="C20" i="25"/>
  <c r="C16" i="25"/>
  <c r="F18" i="25"/>
  <c r="F62" i="25" s="1"/>
  <c r="H10" i="25"/>
  <c r="G10" i="25"/>
  <c r="G16" i="25" s="1"/>
  <c r="F16" i="25"/>
  <c r="F14" i="25"/>
  <c r="F59" i="25" s="1"/>
  <c r="F19" i="25"/>
  <c r="J10" i="25"/>
  <c r="J19" i="25" s="1"/>
  <c r="J16" i="25"/>
  <c r="C19" i="25"/>
  <c r="E15" i="25"/>
  <c r="E60" i="25" s="1"/>
  <c r="I10" i="25"/>
  <c r="F15" i="25"/>
  <c r="F60" i="25" s="1"/>
  <c r="D10" i="25"/>
  <c r="D19" i="25" s="1"/>
  <c r="K10" i="25"/>
  <c r="K19" i="25" s="1"/>
  <c r="B67" i="24"/>
  <c r="I10" i="24"/>
  <c r="I19" i="24" s="1"/>
  <c r="F10" i="24"/>
  <c r="F19" i="24" s="1"/>
  <c r="G10" i="24"/>
  <c r="G19" i="24" s="1"/>
  <c r="K67" i="24"/>
  <c r="K80" i="24" s="1"/>
  <c r="H67" i="24"/>
  <c r="D10" i="24"/>
  <c r="D19" i="24" s="1"/>
  <c r="C67" i="24"/>
  <c r="M8" i="24"/>
  <c r="M7" i="24"/>
  <c r="J10" i="24"/>
  <c r="J19" i="24" s="1"/>
  <c r="J15" i="24"/>
  <c r="I67" i="24"/>
  <c r="E10" i="24"/>
  <c r="E19" i="24" s="1"/>
  <c r="C10" i="24"/>
  <c r="C19" i="24" s="1"/>
  <c r="C15" i="24"/>
  <c r="N6" i="24"/>
  <c r="O6" i="24" s="1"/>
  <c r="K10" i="24"/>
  <c r="L6" i="24"/>
  <c r="K15" i="24"/>
  <c r="B10" i="24"/>
  <c r="B19" i="24" s="1"/>
  <c r="B15" i="24"/>
  <c r="E67" i="24"/>
  <c r="L9" i="24"/>
  <c r="N9" i="24"/>
  <c r="O9" i="24" s="1"/>
  <c r="K18" i="24"/>
  <c r="J67" i="24"/>
  <c r="M4" i="24"/>
  <c r="H10" i="24"/>
  <c r="H19" i="24" s="1"/>
  <c r="H15" i="24"/>
  <c r="I14" i="30" l="1"/>
  <c r="I15" i="30"/>
  <c r="I19" i="30"/>
  <c r="I16" i="30"/>
  <c r="L9" i="30"/>
  <c r="M9" i="30" s="1"/>
  <c r="N9" i="30"/>
  <c r="O9" i="30" s="1"/>
  <c r="I17" i="30"/>
  <c r="E61" i="28"/>
  <c r="F61" i="28"/>
  <c r="B16" i="30"/>
  <c r="B19" i="30"/>
  <c r="B14" i="30"/>
  <c r="B17" i="30"/>
  <c r="B13" i="30"/>
  <c r="B18" i="30"/>
  <c r="H14" i="30"/>
  <c r="H17" i="30"/>
  <c r="H13" i="30"/>
  <c r="H19" i="30"/>
  <c r="H15" i="30"/>
  <c r="H16" i="30"/>
  <c r="N10" i="30"/>
  <c r="O10" i="30" s="1"/>
  <c r="K19" i="30"/>
  <c r="L10" i="30"/>
  <c r="M10" i="30" s="1"/>
  <c r="K13" i="30"/>
  <c r="K17" i="30"/>
  <c r="K14" i="30"/>
  <c r="K16" i="30"/>
  <c r="B15" i="30"/>
  <c r="K15" i="30"/>
  <c r="J16" i="30"/>
  <c r="J19" i="30"/>
  <c r="J17" i="30"/>
  <c r="J14" i="30"/>
  <c r="J13" i="30"/>
  <c r="J18" i="30"/>
  <c r="K18" i="30"/>
  <c r="C19" i="30"/>
  <c r="C17" i="30"/>
  <c r="C13" i="30"/>
  <c r="C14" i="30"/>
  <c r="C16" i="30"/>
  <c r="C15" i="30"/>
  <c r="P6" i="29"/>
  <c r="M10" i="29"/>
  <c r="P10" i="29"/>
  <c r="P8" i="29"/>
  <c r="P7" i="29"/>
  <c r="P4" i="29"/>
  <c r="M9" i="29"/>
  <c r="P9" i="29"/>
  <c r="B16" i="27"/>
  <c r="O7" i="27" s="1"/>
  <c r="B14" i="27"/>
  <c r="O6" i="27" s="1"/>
  <c r="B18" i="27"/>
  <c r="B17" i="27"/>
  <c r="O8" i="27" s="1"/>
  <c r="B13" i="27"/>
  <c r="O5" i="27" s="1"/>
  <c r="F14" i="27"/>
  <c r="S6" i="27" s="1"/>
  <c r="F16" i="27"/>
  <c r="S7" i="27" s="1"/>
  <c r="F18" i="27"/>
  <c r="F17" i="27"/>
  <c r="S8" i="27" s="1"/>
  <c r="F13" i="27"/>
  <c r="S5" i="27" s="1"/>
  <c r="C13" i="27"/>
  <c r="P5" i="27" s="1"/>
  <c r="C16" i="27"/>
  <c r="P7" i="27" s="1"/>
  <c r="C18" i="27"/>
  <c r="C17" i="27"/>
  <c r="P8" i="27" s="1"/>
  <c r="C14" i="27"/>
  <c r="P6" i="27" s="1"/>
  <c r="C15" i="27"/>
  <c r="J16" i="27"/>
  <c r="W7" i="27" s="1"/>
  <c r="J14" i="27"/>
  <c r="W6" i="27" s="1"/>
  <c r="J18" i="27"/>
  <c r="J17" i="27"/>
  <c r="W8" i="27" s="1"/>
  <c r="J13" i="27"/>
  <c r="W5" i="27" s="1"/>
  <c r="D13" i="27"/>
  <c r="Q5" i="27" s="1"/>
  <c r="D17" i="27"/>
  <c r="Q8" i="27" s="1"/>
  <c r="D14" i="27"/>
  <c r="Q6" i="27" s="1"/>
  <c r="D16" i="27"/>
  <c r="Q7" i="27" s="1"/>
  <c r="D18" i="27"/>
  <c r="G14" i="27"/>
  <c r="T6" i="27" s="1"/>
  <c r="G17" i="27"/>
  <c r="T8" i="27" s="1"/>
  <c r="G16" i="27"/>
  <c r="T7" i="27" s="1"/>
  <c r="G13" i="27"/>
  <c r="T5" i="27" s="1"/>
  <c r="D15" i="27"/>
  <c r="E18" i="27"/>
  <c r="E17" i="27"/>
  <c r="R8" i="27" s="1"/>
  <c r="E16" i="27"/>
  <c r="R7" i="27" s="1"/>
  <c r="E13" i="27"/>
  <c r="R5" i="27" s="1"/>
  <c r="E14" i="27"/>
  <c r="R6" i="27" s="1"/>
  <c r="K13" i="27"/>
  <c r="X5" i="27" s="1"/>
  <c r="K16" i="27"/>
  <c r="X7" i="27" s="1"/>
  <c r="K17" i="27"/>
  <c r="X8" i="27" s="1"/>
  <c r="K14" i="27"/>
  <c r="X6" i="27" s="1"/>
  <c r="K18" i="27"/>
  <c r="K17" i="26"/>
  <c r="K14" i="26"/>
  <c r="K15" i="26"/>
  <c r="N10" i="26"/>
  <c r="K20" i="26"/>
  <c r="O10" i="26"/>
  <c r="P10" i="26" s="1"/>
  <c r="D18" i="26"/>
  <c r="D14" i="26"/>
  <c r="D20" i="26"/>
  <c r="D64" i="26"/>
  <c r="D15" i="26"/>
  <c r="D17" i="26"/>
  <c r="D19" i="26"/>
  <c r="F17" i="26"/>
  <c r="F20" i="26"/>
  <c r="F64" i="26"/>
  <c r="F18" i="26"/>
  <c r="F19" i="26"/>
  <c r="F14" i="26"/>
  <c r="F15" i="26"/>
  <c r="H20" i="26"/>
  <c r="H64" i="26"/>
  <c r="H18" i="26"/>
  <c r="H15" i="26"/>
  <c r="H14" i="26"/>
  <c r="H17" i="26"/>
  <c r="H16" i="26"/>
  <c r="B64" i="26"/>
  <c r="B15" i="26"/>
  <c r="B20" i="26"/>
  <c r="B19" i="26"/>
  <c r="B18" i="26"/>
  <c r="B14" i="26"/>
  <c r="B17" i="26"/>
  <c r="E20" i="26"/>
  <c r="E64" i="26"/>
  <c r="E14" i="26"/>
  <c r="E15" i="26"/>
  <c r="E18" i="26"/>
  <c r="E17" i="26"/>
  <c r="E16" i="26"/>
  <c r="J64" i="26"/>
  <c r="J15" i="26"/>
  <c r="J20" i="26"/>
  <c r="J14" i="26"/>
  <c r="J19" i="26"/>
  <c r="J18" i="26"/>
  <c r="J17" i="26"/>
  <c r="I20" i="25"/>
  <c r="I15" i="25"/>
  <c r="I60" i="25" s="1"/>
  <c r="I14" i="25"/>
  <c r="I59" i="25" s="1"/>
  <c r="I17" i="25"/>
  <c r="I61" i="25" s="1"/>
  <c r="I18" i="25"/>
  <c r="I62" i="25" s="1"/>
  <c r="I19" i="25"/>
  <c r="K18" i="25"/>
  <c r="K62" i="25" s="1"/>
  <c r="K15" i="25"/>
  <c r="K60" i="25" s="1"/>
  <c r="K20" i="25"/>
  <c r="K14" i="25"/>
  <c r="K59" i="25" s="1"/>
  <c r="K16" i="25"/>
  <c r="K17" i="25"/>
  <c r="K61" i="25" s="1"/>
  <c r="D20" i="25"/>
  <c r="D18" i="25"/>
  <c r="D62" i="25" s="1"/>
  <c r="D14" i="25"/>
  <c r="D59" i="25" s="1"/>
  <c r="D16" i="25"/>
  <c r="D15" i="25"/>
  <c r="D60" i="25" s="1"/>
  <c r="D17" i="25"/>
  <c r="D61" i="25" s="1"/>
  <c r="H20" i="25"/>
  <c r="H19" i="25"/>
  <c r="H17" i="25"/>
  <c r="H61" i="25" s="1"/>
  <c r="H18" i="25"/>
  <c r="H62" i="25" s="1"/>
  <c r="H15" i="25"/>
  <c r="H60" i="25" s="1"/>
  <c r="H14" i="25"/>
  <c r="H59" i="25" s="1"/>
  <c r="J15" i="25"/>
  <c r="J60" i="25" s="1"/>
  <c r="J20" i="25"/>
  <c r="J17" i="25"/>
  <c r="J61" i="25" s="1"/>
  <c r="J14" i="25"/>
  <c r="J59" i="25" s="1"/>
  <c r="J18" i="25"/>
  <c r="J62" i="25" s="1"/>
  <c r="H16" i="25"/>
  <c r="G17" i="25"/>
  <c r="G61" i="25" s="1"/>
  <c r="G20" i="25"/>
  <c r="G14" i="25"/>
  <c r="G59" i="25" s="1"/>
  <c r="G18" i="25"/>
  <c r="G62" i="25" s="1"/>
  <c r="G19" i="25"/>
  <c r="G15" i="25"/>
  <c r="G60" i="25" s="1"/>
  <c r="I16" i="25"/>
  <c r="B20" i="25"/>
  <c r="B15" i="25"/>
  <c r="B60" i="25" s="1"/>
  <c r="B17" i="25"/>
  <c r="B61" i="25" s="1"/>
  <c r="B14" i="25"/>
  <c r="B59" i="25" s="1"/>
  <c r="B18" i="25"/>
  <c r="B62" i="25" s="1"/>
  <c r="M6" i="24"/>
  <c r="M9" i="24"/>
  <c r="K19" i="24"/>
  <c r="N10" i="24"/>
  <c r="O10" i="24" s="1"/>
  <c r="L10" i="24"/>
  <c r="P6" i="24" s="1"/>
  <c r="P12" i="29" l="1"/>
  <c r="P44" i="24"/>
  <c r="P28" i="24"/>
  <c r="M10" i="24"/>
  <c r="P43" i="24"/>
  <c r="P35" i="24"/>
  <c r="P27" i="24"/>
  <c r="P10" i="24"/>
  <c r="P52" i="24"/>
  <c r="P36" i="24"/>
  <c r="P49" i="24"/>
  <c r="P41" i="24"/>
  <c r="P33" i="24"/>
  <c r="P50" i="24"/>
  <c r="P42" i="24"/>
  <c r="P34" i="24"/>
  <c r="P26" i="24"/>
  <c r="P32" i="24"/>
  <c r="P30" i="24"/>
  <c r="P40" i="24"/>
  <c r="P53" i="24"/>
  <c r="P51" i="24"/>
  <c r="P5" i="24"/>
  <c r="P57" i="24"/>
  <c r="P31" i="24"/>
  <c r="P46" i="24"/>
  <c r="P37" i="24"/>
  <c r="P48" i="24"/>
  <c r="P39" i="24"/>
  <c r="P45" i="24"/>
  <c r="P29" i="24"/>
  <c r="P38" i="24"/>
  <c r="P47" i="24"/>
  <c r="P7" i="24"/>
  <c r="P8" i="24"/>
  <c r="P4" i="24"/>
  <c r="P9" i="24"/>
</calcChain>
</file>

<file path=xl/sharedStrings.xml><?xml version="1.0" encoding="utf-8"?>
<sst xmlns="http://schemas.openxmlformats.org/spreadsheetml/2006/main" count="704" uniqueCount="155">
  <si>
    <t>PFTLoss</t>
  </si>
  <si>
    <t>PFTNet</t>
  </si>
  <si>
    <t>Industry</t>
  </si>
  <si>
    <t>Manufacturing</t>
  </si>
  <si>
    <t>Non-Metalic Minerals</t>
  </si>
  <si>
    <t>Irish Owned</t>
  </si>
  <si>
    <t>Dublin</t>
  </si>
  <si>
    <t>Paper and Printing</t>
  </si>
  <si>
    <t>Mid East</t>
  </si>
  <si>
    <t>Wood and Wood Products</t>
  </si>
  <si>
    <t>West</t>
  </si>
  <si>
    <t>Textiles, Clothing, Footware and Leather</t>
  </si>
  <si>
    <t>South East</t>
  </si>
  <si>
    <t>Mid West</t>
  </si>
  <si>
    <t>Rubber and Plastics</t>
  </si>
  <si>
    <t>Food</t>
  </si>
  <si>
    <t>Services</t>
  </si>
  <si>
    <t>Business Services</t>
  </si>
  <si>
    <t>South West</t>
  </si>
  <si>
    <t>Electrical equipment</t>
  </si>
  <si>
    <t>Miscellaneous Manufacturing</t>
  </si>
  <si>
    <t>Midlands</t>
  </si>
  <si>
    <t>Basic and Fabricated Metal Products</t>
  </si>
  <si>
    <t>Computer, electronic and optical products</t>
  </si>
  <si>
    <t>Border</t>
  </si>
  <si>
    <t>Machinery and Equipment</t>
  </si>
  <si>
    <t>Other Services</t>
  </si>
  <si>
    <t>Transport Equipment</t>
  </si>
  <si>
    <t>Foreign Owned</t>
  </si>
  <si>
    <t>Other Industry</t>
  </si>
  <si>
    <t>Construction</t>
  </si>
  <si>
    <t>Chemicals</t>
  </si>
  <si>
    <t>Information and Communication</t>
  </si>
  <si>
    <t>Other Information and Communication</t>
  </si>
  <si>
    <t>Financial Services</t>
  </si>
  <si>
    <t>Agri, Fishing, Forestry and Mining</t>
  </si>
  <si>
    <t>Agriculture, Fishing, Forestry</t>
  </si>
  <si>
    <t>Computer Consultancy</t>
  </si>
  <si>
    <t>Drink &amp; Tobacco</t>
  </si>
  <si>
    <t>Computer Programming</t>
  </si>
  <si>
    <t>Other Information technology and computer services</t>
  </si>
  <si>
    <t>Energy</t>
  </si>
  <si>
    <t>Recycling &amp; Waste</t>
  </si>
  <si>
    <t>Medical Devices</t>
  </si>
  <si>
    <t>Mining &amp; Quarrying</t>
  </si>
  <si>
    <t>Computer Facilities Management</t>
  </si>
  <si>
    <t>Column Labels</t>
  </si>
  <si>
    <t>Row Labels</t>
  </si>
  <si>
    <t>Sum of PFT</t>
  </si>
  <si>
    <t>Total</t>
  </si>
  <si>
    <t>Other Jobs</t>
  </si>
  <si>
    <t>PFT Jobs</t>
  </si>
  <si>
    <t>Total Full-time and Part-time, Temporary Jobs in Agency-assisted firms,    2012-2021</t>
  </si>
  <si>
    <t>2020-2021</t>
  </si>
  <si>
    <t>% change 2020-2021</t>
  </si>
  <si>
    <t>Grand Total</t>
  </si>
  <si>
    <t xml:space="preserve">Net change Other </t>
  </si>
  <si>
    <t xml:space="preserve">Net Change PFT </t>
  </si>
  <si>
    <t>Other gains</t>
  </si>
  <si>
    <t>Other losses</t>
  </si>
  <si>
    <t>PFT gains</t>
  </si>
  <si>
    <t>PFT losses</t>
  </si>
  <si>
    <t>Total Job Gains</t>
  </si>
  <si>
    <t>Total Job Losses</t>
  </si>
  <si>
    <t>Share</t>
  </si>
  <si>
    <t>South and East (Mid East, Mid West, South East and South West)</t>
  </si>
  <si>
    <t>BMW area (Border, Midlands, and West)</t>
  </si>
  <si>
    <t>All Regions</t>
  </si>
  <si>
    <t>Permanent, Full-time Employment in All Agency-assisted Companies by Region, 2012-2021</t>
  </si>
  <si>
    <t>All Sectors</t>
  </si>
  <si>
    <t>Trends in Permanent, Full-time Employment by Industrial and Services Sectors in All Agency-assisted Companies, 2012-2021</t>
  </si>
  <si>
    <t>Trends in Permanent, Full-time (FT) Employment in Irish and Foreign-owned Agency-assisted Companies, 2012-2021</t>
  </si>
  <si>
    <t>2020-21</t>
  </si>
  <si>
    <t>% change 2020-21</t>
  </si>
  <si>
    <t>2012-21</t>
  </si>
  <si>
    <t>% change 2012-21</t>
  </si>
  <si>
    <t>2014-21</t>
  </si>
  <si>
    <t>% change 2014-20</t>
  </si>
  <si>
    <t>2013-21</t>
  </si>
  <si>
    <t>% change 2013-21</t>
  </si>
  <si>
    <t>All Ownership</t>
  </si>
  <si>
    <t>Trends in Part-time, Temporary and Short-term Contract Employment in Irish and Foreign-owned Agency-assisted Companies, 2012-21</t>
  </si>
  <si>
    <t>CARG 2012-21</t>
  </si>
  <si>
    <t>Industry +Primary)</t>
  </si>
  <si>
    <t>Total Ind +Primary</t>
  </si>
  <si>
    <t>Services Total</t>
  </si>
  <si>
    <t>Trends in Permanent, Full-time Employment in Irish and Foreign Agency-assisted Companies by Industry and Service Sectors, 2020-2021</t>
  </si>
  <si>
    <t>Trends in Permanent, Full-time Employment by Industrial and Services Sectors in Irish and Foreign Agency-assisted Companies, 2012-2021</t>
  </si>
  <si>
    <t>CARG -  Annual Growth Rate</t>
  </si>
  <si>
    <t>Trends in Part-time, Temporary and Short-term Contract Employment by Sector in All Agency-assisted Companies, 2020-2021</t>
  </si>
  <si>
    <t>All Firms</t>
  </si>
  <si>
    <t xml:space="preserve">PFT Gains </t>
  </si>
  <si>
    <t>PFT Losses</t>
  </si>
  <si>
    <t xml:space="preserve">PFT Net change  </t>
  </si>
  <si>
    <t>Job Gains, Losses and Net Change in Permanent Full-time Employment in All Agency-assisted Companies, 2020-2021</t>
  </si>
  <si>
    <t>2012-2021</t>
  </si>
  <si>
    <t>% change 2012-2021</t>
  </si>
  <si>
    <t>Job Gains, Losses and Net Change in Permanent, Full-time Employment in Irish- owned Agency-assisted Companies, 2012-2021</t>
  </si>
  <si>
    <t>PFT net change</t>
  </si>
  <si>
    <t>Job Gains, Losses and Net Change in Permanent, Full-time Employment in Foreign-owned Agency-assisted Companies, 2020-2021</t>
  </si>
  <si>
    <t>Jobs Gains, Losses and Net Change in Full-time and Part-time     Employment in All Agency-assisted Firms, 2012-2021</t>
  </si>
  <si>
    <t>BMW area (Border, Midlands, and West</t>
  </si>
  <si>
    <t>BMW area</t>
  </si>
  <si>
    <t>South and East</t>
  </si>
  <si>
    <t>BMW (Borders, Midlands and West)</t>
  </si>
  <si>
    <t>BMW</t>
  </si>
  <si>
    <t>Permanent, Full-time Employment in Irish-owned Agency-assisted Companies by Region, 2012-2021</t>
  </si>
  <si>
    <t xml:space="preserve">BMW </t>
  </si>
  <si>
    <t>Permanent, Full-time Employment in Foreign-owned Agency-assisted Companies by Region, 2012-2021</t>
  </si>
  <si>
    <t xml:space="preserve">Construction, Utilities &amp; Primary Production </t>
  </si>
  <si>
    <t xml:space="preserve">Manufacturing </t>
  </si>
  <si>
    <t>Total Industry</t>
  </si>
  <si>
    <t>Business, Financial &amp; Other Services</t>
  </si>
  <si>
    <t>Information, Communication &amp; Computer Services</t>
  </si>
  <si>
    <t>Total Services</t>
  </si>
  <si>
    <t xml:space="preserve">All Sectors </t>
  </si>
  <si>
    <t>Food Drink and Tobacco</t>
  </si>
  <si>
    <t>Graph</t>
  </si>
  <si>
    <t>NACE Group</t>
  </si>
  <si>
    <t>% of 2020-2021 Total</t>
  </si>
  <si>
    <t>Sectoral Trends in Permanent, Full-time Employment in All Agency-assisted Companies, 2012-2021</t>
  </si>
  <si>
    <t>Sectoral Proportions in Permanent, Full-time Employment in All Agency- assisted Companies, 2012-2021</t>
  </si>
  <si>
    <t>Food, Drink &amp; Tobacco</t>
  </si>
  <si>
    <t>% 2020-21</t>
  </si>
  <si>
    <t>% Change 2012-2021</t>
  </si>
  <si>
    <t>Sectoral Trends in Permanent, Full-time Employment in Irish-owned Agency- assisted Companies, 2012-2021</t>
  </si>
  <si>
    <t xml:space="preserve">Graph </t>
  </si>
  <si>
    <t xml:space="preserve"> 2020 Pft Jobs</t>
  </si>
  <si>
    <t xml:space="preserve"> 2020 PFT Gains </t>
  </si>
  <si>
    <t xml:space="preserve"> 2020 PFT Losses</t>
  </si>
  <si>
    <t xml:space="preserve"> 2020 PFT Net change  </t>
  </si>
  <si>
    <t>2019-2020 Full-time % Change</t>
  </si>
  <si>
    <t>Construction, Utilities &amp; Primary Production</t>
  </si>
  <si>
    <t>Energy, Water, Waste &amp; Construction</t>
  </si>
  <si>
    <t>Total - All Sectors</t>
  </si>
  <si>
    <t>Working Data</t>
  </si>
  <si>
    <t xml:space="preserve">PFT </t>
  </si>
  <si>
    <t xml:space="preserve"> PFTGain</t>
  </si>
  <si>
    <t>Sectoral Analysis of Permanent, Full-time Employment in Industry and Services in Irish-owned Agency-assisted Companies, 2021</t>
  </si>
  <si>
    <t xml:space="preserve"> 2021 Pft Jobs</t>
  </si>
  <si>
    <t xml:space="preserve"> 2021 PFT Gains </t>
  </si>
  <si>
    <t xml:space="preserve"> 2021 PFT Losses</t>
  </si>
  <si>
    <t xml:space="preserve"> 2021 PFT Net change  </t>
  </si>
  <si>
    <t>2020-2021 Full-time % Change</t>
  </si>
  <si>
    <t>Sectoral Proportions in Permanent, Full-time Employment in Foreign-owned Agency-assisted Companies, 2012-2021</t>
  </si>
  <si>
    <t>Sectoral Proportions in Permanent, Full-time Employment in Irish-owned Agency-assisted Companies, 2012-2021</t>
  </si>
  <si>
    <t>Foreign-Owned</t>
  </si>
  <si>
    <t>Energy, Water, Waste, Construction</t>
  </si>
  <si>
    <t xml:space="preserve">Services </t>
  </si>
  <si>
    <t>Total (All Sectors)</t>
  </si>
  <si>
    <t>Sectoral Trends in Permanent, Full-time Employment in Foreign-owned Agency-assisted Companies, 2012-2021</t>
  </si>
  <si>
    <t>Sectoral Analysis of Permanent Full-time Employment in Industry and Services in Foreign-owned Agency-assisted Companies, 2021</t>
  </si>
  <si>
    <t>2012-2020</t>
  </si>
  <si>
    <t>% change 2021-2021</t>
  </si>
  <si>
    <t>Region/All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</si>
</sst>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rgb="FFFFFFFF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8.5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8.5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165" fontId="0" fillId="0" borderId="1" xfId="0" applyNumberFormat="1" applyBorder="1"/>
    <xf numFmtId="164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2" borderId="2" xfId="0" applyFont="1" applyFill="1" applyBorder="1"/>
    <xf numFmtId="0" fontId="0" fillId="0" borderId="0" xfId="0" applyNumberFormat="1"/>
    <xf numFmtId="166" fontId="1" fillId="0" borderId="0" xfId="1" applyNumberFormat="1" applyFont="1"/>
    <xf numFmtId="164" fontId="2" fillId="0" borderId="0" xfId="1" applyNumberFormat="1" applyFont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0" fontId="3" fillId="0" borderId="1" xfId="0" applyFont="1" applyBorder="1"/>
    <xf numFmtId="0" fontId="4" fillId="0" borderId="1" xfId="0" applyFont="1" applyBorder="1" applyAlignment="1">
      <alignment wrapText="1"/>
    </xf>
    <xf numFmtId="3" fontId="0" fillId="0" borderId="1" xfId="0" applyNumberFormat="1" applyBorder="1"/>
    <xf numFmtId="164" fontId="3" fillId="0" borderId="1" xfId="1" applyNumberFormat="1" applyFont="1" applyBorder="1"/>
    <xf numFmtId="165" fontId="3" fillId="0" borderId="1" xfId="0" applyNumberFormat="1" applyFont="1" applyBorder="1"/>
    <xf numFmtId="3" fontId="3" fillId="0" borderId="1" xfId="0" applyNumberFormat="1" applyFont="1" applyBorder="1"/>
    <xf numFmtId="10" fontId="3" fillId="0" borderId="1" xfId="0" applyNumberFormat="1" applyFont="1" applyBorder="1"/>
    <xf numFmtId="3" fontId="3" fillId="0" borderId="1" xfId="1" applyNumberFormat="1" applyFont="1" applyFill="1" applyBorder="1"/>
    <xf numFmtId="164" fontId="3" fillId="0" borderId="1" xfId="1" applyNumberFormat="1" applyFont="1" applyFill="1" applyBorder="1"/>
    <xf numFmtId="3" fontId="0" fillId="0" borderId="0" xfId="0" applyNumberFormat="1"/>
    <xf numFmtId="10" fontId="0" fillId="0" borderId="0" xfId="0" applyNumberFormat="1"/>
    <xf numFmtId="0" fontId="0" fillId="0" borderId="3" xfId="0" applyBorder="1"/>
    <xf numFmtId="0" fontId="4" fillId="0" borderId="1" xfId="0" applyFon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165" fontId="0" fillId="0" borderId="0" xfId="2" applyNumberFormat="1" applyFont="1" applyBorder="1"/>
    <xf numFmtId="0" fontId="0" fillId="0" borderId="4" xfId="0" applyBorder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9" fontId="0" fillId="0" borderId="0" xfId="2" applyFont="1"/>
    <xf numFmtId="0" fontId="4" fillId="0" borderId="0" xfId="0" applyFont="1"/>
    <xf numFmtId="164" fontId="4" fillId="0" borderId="0" xfId="1" applyNumberFormat="1" applyFont="1"/>
    <xf numFmtId="0" fontId="6" fillId="0" borderId="0" xfId="0" applyFont="1"/>
    <xf numFmtId="164" fontId="6" fillId="0" borderId="0" xfId="0" applyNumberFormat="1" applyFont="1"/>
    <xf numFmtId="9" fontId="0" fillId="0" borderId="0" xfId="0" applyNumberFormat="1"/>
    <xf numFmtId="165" fontId="0" fillId="0" borderId="0" xfId="0" applyNumberFormat="1"/>
    <xf numFmtId="9" fontId="2" fillId="0" borderId="0" xfId="0" applyNumberFormat="1" applyFont="1"/>
    <xf numFmtId="165" fontId="2" fillId="0" borderId="0" xfId="0" applyNumberFormat="1" applyFont="1"/>
    <xf numFmtId="0" fontId="0" fillId="0" borderId="5" xfId="0" applyBorder="1"/>
    <xf numFmtId="165" fontId="3" fillId="0" borderId="1" xfId="2" applyNumberFormat="1" applyFont="1" applyFill="1" applyBorder="1"/>
    <xf numFmtId="0" fontId="0" fillId="0" borderId="6" xfId="0" applyBorder="1"/>
    <xf numFmtId="165" fontId="0" fillId="0" borderId="1" xfId="2" applyNumberFormat="1" applyFont="1" applyBorder="1"/>
    <xf numFmtId="165" fontId="3" fillId="0" borderId="1" xfId="2" applyNumberFormat="1" applyFont="1" applyBorder="1"/>
    <xf numFmtId="3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164" fontId="3" fillId="0" borderId="1" xfId="0" applyNumberFormat="1" applyFont="1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1" applyNumberFormat="1" applyFont="1" applyFill="1" applyBorder="1"/>
    <xf numFmtId="164" fontId="2" fillId="0" borderId="1" xfId="1" applyNumberFormat="1" applyFont="1" applyBorder="1"/>
    <xf numFmtId="165" fontId="0" fillId="0" borderId="1" xfId="2" applyNumberFormat="1" applyFont="1" applyFill="1" applyBorder="1"/>
    <xf numFmtId="165" fontId="0" fillId="0" borderId="0" xfId="2" applyNumberFormat="1" applyFont="1" applyAlignment="1">
      <alignment horizontal="right"/>
    </xf>
    <xf numFmtId="164" fontId="0" fillId="0" borderId="0" xfId="1" applyNumberFormat="1" applyFont="1" applyFill="1"/>
    <xf numFmtId="165" fontId="0" fillId="0" borderId="0" xfId="2" applyNumberFormat="1" applyFont="1" applyFill="1" applyAlignment="1">
      <alignment horizontal="right"/>
    </xf>
    <xf numFmtId="3" fontId="2" fillId="0" borderId="0" xfId="0" applyNumberFormat="1" applyFont="1"/>
    <xf numFmtId="165" fontId="1" fillId="0" borderId="0" xfId="2" applyNumberFormat="1" applyFont="1"/>
    <xf numFmtId="165" fontId="1" fillId="0" borderId="0" xfId="2" applyNumberFormat="1" applyFont="1" applyFill="1"/>
    <xf numFmtId="165" fontId="0" fillId="0" borderId="0" xfId="2" applyNumberFormat="1" applyFont="1" applyFill="1"/>
    <xf numFmtId="164" fontId="2" fillId="0" borderId="0" xfId="0" applyNumberFormat="1" applyFont="1"/>
    <xf numFmtId="0" fontId="9" fillId="3" borderId="7" xfId="0" applyFont="1" applyFill="1" applyBorder="1" applyAlignment="1">
      <alignment horizontal="left"/>
    </xf>
    <xf numFmtId="0" fontId="9" fillId="3" borderId="7" xfId="0" applyFont="1" applyFill="1" applyBorder="1"/>
    <xf numFmtId="0" fontId="2" fillId="4" borderId="7" xfId="0" applyFont="1" applyFill="1" applyBorder="1" applyAlignment="1">
      <alignment horizontal="left"/>
    </xf>
    <xf numFmtId="3" fontId="0" fillId="4" borderId="7" xfId="0" applyNumberFormat="1" applyFill="1" applyBorder="1"/>
    <xf numFmtId="0" fontId="2" fillId="5" borderId="7" xfId="0" applyFont="1" applyFill="1" applyBorder="1" applyAlignment="1">
      <alignment horizontal="left"/>
    </xf>
    <xf numFmtId="3" fontId="0" fillId="5" borderId="7" xfId="0" applyNumberFormat="1" applyFill="1" applyBorder="1"/>
    <xf numFmtId="0" fontId="2" fillId="5" borderId="7" xfId="0" applyFont="1" applyFill="1" applyBorder="1"/>
    <xf numFmtId="0" fontId="2" fillId="4" borderId="1" xfId="0" applyFont="1" applyFill="1" applyBorder="1"/>
    <xf numFmtId="0" fontId="0" fillId="4" borderId="1" xfId="0" applyFill="1" applyBorder="1"/>
    <xf numFmtId="0" fontId="0" fillId="4" borderId="0" xfId="0" applyFill="1"/>
    <xf numFmtId="164" fontId="0" fillId="4" borderId="1" xfId="1" applyNumberFormat="1" applyFont="1" applyFill="1" applyBorder="1"/>
    <xf numFmtId="164" fontId="3" fillId="4" borderId="1" xfId="0" applyNumberFormat="1" applyFont="1" applyFill="1" applyBorder="1"/>
    <xf numFmtId="165" fontId="3" fillId="4" borderId="1" xfId="2" applyNumberFormat="1" applyFont="1" applyFill="1" applyBorder="1"/>
    <xf numFmtId="164" fontId="2" fillId="4" borderId="1" xfId="1" applyNumberFormat="1" applyFont="1" applyFill="1" applyBorder="1"/>
    <xf numFmtId="165" fontId="4" fillId="4" borderId="1" xfId="2" applyNumberFormat="1" applyFont="1" applyFill="1" applyBorder="1"/>
    <xf numFmtId="164" fontId="4" fillId="4" borderId="1" xfId="0" applyNumberFormat="1" applyFont="1" applyFill="1" applyBorder="1"/>
    <xf numFmtId="0" fontId="2" fillId="4" borderId="0" xfId="0" applyFont="1" applyFill="1"/>
    <xf numFmtId="3" fontId="0" fillId="4" borderId="1" xfId="0" applyNumberFormat="1" applyFill="1" applyBorder="1"/>
    <xf numFmtId="0" fontId="10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right" vertical="center" wrapText="1"/>
    </xf>
    <xf numFmtId="0" fontId="11" fillId="5" borderId="8" xfId="0" applyFont="1" applyFill="1" applyBorder="1" applyAlignment="1">
      <alignment vertical="center" wrapText="1"/>
    </xf>
    <xf numFmtId="3" fontId="12" fillId="5" borderId="8" xfId="0" applyNumberFormat="1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3" fontId="12" fillId="4" borderId="8" xfId="0" applyNumberFormat="1" applyFont="1" applyFill="1" applyBorder="1" applyAlignment="1">
      <alignment vertical="center" wrapText="1"/>
    </xf>
    <xf numFmtId="3" fontId="13" fillId="4" borderId="8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wrapText="1"/>
    </xf>
    <xf numFmtId="3" fontId="12" fillId="5" borderId="8" xfId="0" applyNumberFormat="1" applyFont="1" applyFill="1" applyBorder="1" applyAlignment="1">
      <alignment wrapText="1"/>
    </xf>
    <xf numFmtId="0" fontId="11" fillId="4" borderId="8" xfId="0" applyFont="1" applyFill="1" applyBorder="1" applyAlignment="1">
      <alignment wrapText="1"/>
    </xf>
    <xf numFmtId="3" fontId="12" fillId="4" borderId="8" xfId="0" applyNumberFormat="1" applyFont="1" applyFill="1" applyBorder="1" applyAlignment="1">
      <alignment wrapText="1"/>
    </xf>
    <xf numFmtId="3" fontId="11" fillId="5" borderId="8" xfId="0" applyNumberFormat="1" applyFont="1" applyFill="1" applyBorder="1" applyAlignment="1">
      <alignment wrapText="1"/>
    </xf>
    <xf numFmtId="3" fontId="0" fillId="0" borderId="1" xfId="1" applyNumberFormat="1" applyFont="1" applyFill="1" applyBorder="1"/>
    <xf numFmtId="164" fontId="14" fillId="0" borderId="0" xfId="0" applyNumberFormat="1" applyFont="1"/>
    <xf numFmtId="164" fontId="14" fillId="0" borderId="0" xfId="1" applyNumberFormat="1" applyFont="1"/>
    <xf numFmtId="3" fontId="0" fillId="4" borderId="1" xfId="1" applyNumberFormat="1" applyFont="1" applyFill="1" applyBorder="1"/>
    <xf numFmtId="3" fontId="2" fillId="4" borderId="1" xfId="1" applyNumberFormat="1" applyFont="1" applyFill="1" applyBorder="1"/>
    <xf numFmtId="165" fontId="2" fillId="0" borderId="1" xfId="0" applyNumberFormat="1" applyFont="1" applyBorder="1"/>
    <xf numFmtId="0" fontId="4" fillId="7" borderId="9" xfId="0" applyFont="1" applyFill="1" applyBorder="1"/>
    <xf numFmtId="0" fontId="4" fillId="7" borderId="10" xfId="0" applyFont="1" applyFill="1" applyBorder="1"/>
    <xf numFmtId="164" fontId="4" fillId="7" borderId="9" xfId="0" applyNumberFormat="1" applyFont="1" applyFill="1" applyBorder="1"/>
    <xf numFmtId="165" fontId="4" fillId="7" borderId="10" xfId="2" applyNumberFormat="1" applyFont="1" applyFill="1" applyBorder="1"/>
    <xf numFmtId="164" fontId="4" fillId="7" borderId="10" xfId="0" applyNumberFormat="1" applyFont="1" applyFill="1" applyBorder="1"/>
    <xf numFmtId="164" fontId="0" fillId="7" borderId="10" xfId="0" applyNumberFormat="1" applyFill="1" applyBorder="1"/>
    <xf numFmtId="165" fontId="0" fillId="7" borderId="10" xfId="0" applyNumberFormat="1" applyFill="1" applyBorder="1"/>
    <xf numFmtId="43" fontId="0" fillId="0" borderId="0" xfId="0" applyNumberFormat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0" fillId="0" borderId="10" xfId="0" applyNumberFormat="1" applyBorder="1"/>
    <xf numFmtId="165" fontId="0" fillId="0" borderId="10" xfId="0" applyNumberFormat="1" applyBorder="1"/>
    <xf numFmtId="164" fontId="4" fillId="4" borderId="0" xfId="0" applyNumberFormat="1" applyFont="1" applyFill="1"/>
    <xf numFmtId="165" fontId="4" fillId="4" borderId="0" xfId="2" applyNumberFormat="1" applyFont="1" applyFill="1" applyBorder="1"/>
    <xf numFmtId="0" fontId="0" fillId="0" borderId="11" xfId="0" applyBorder="1"/>
    <xf numFmtId="164" fontId="4" fillId="0" borderId="11" xfId="0" applyNumberFormat="1" applyFont="1" applyBorder="1"/>
    <xf numFmtId="165" fontId="4" fillId="0" borderId="0" xfId="2" applyNumberFormat="1" applyFont="1" applyFill="1" applyBorder="1"/>
    <xf numFmtId="164" fontId="4" fillId="0" borderId="0" xfId="0" applyNumberFormat="1" applyFont="1"/>
    <xf numFmtId="0" fontId="4" fillId="7" borderId="1" xfId="0" applyFont="1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0" fontId="0" fillId="0" borderId="12" xfId="0" applyBorder="1"/>
    <xf numFmtId="0" fontId="11" fillId="4" borderId="13" xfId="0" applyFont="1" applyFill="1" applyBorder="1" applyAlignment="1">
      <alignment wrapText="1"/>
    </xf>
    <xf numFmtId="3" fontId="12" fillId="4" borderId="13" xfId="0" applyNumberFormat="1" applyFont="1" applyFill="1" applyBorder="1"/>
    <xf numFmtId="165" fontId="0" fillId="4" borderId="1" xfId="2" applyNumberFormat="1" applyFont="1" applyFill="1" applyBorder="1"/>
    <xf numFmtId="165" fontId="2" fillId="0" borderId="1" xfId="2" applyNumberFormat="1" applyFont="1" applyBorder="1"/>
    <xf numFmtId="0" fontId="14" fillId="0" borderId="0" xfId="0" applyFont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/>
    <xf numFmtId="0" fontId="0" fillId="7" borderId="0" xfId="0" applyFill="1" applyAlignment="1">
      <alignment horizontal="left"/>
    </xf>
    <xf numFmtId="0" fontId="2" fillId="3" borderId="0" xfId="0" applyFont="1" applyFill="1"/>
    <xf numFmtId="3" fontId="2" fillId="3" borderId="0" xfId="0" applyNumberFormat="1" applyFont="1" applyFill="1"/>
    <xf numFmtId="165" fontId="2" fillId="3" borderId="0" xfId="2" applyNumberFormat="1" applyFont="1" applyFill="1" applyAlignment="1">
      <alignment wrapText="1"/>
    </xf>
    <xf numFmtId="3" fontId="0" fillId="8" borderId="0" xfId="0" applyNumberFormat="1" applyFill="1"/>
    <xf numFmtId="165" fontId="1" fillId="7" borderId="0" xfId="2" applyNumberFormat="1" applyFont="1" applyFill="1" applyAlignment="1">
      <alignment wrapText="1"/>
    </xf>
    <xf numFmtId="0" fontId="3" fillId="7" borderId="0" xfId="0" applyFont="1" applyFill="1" applyAlignment="1">
      <alignment horizontal="left"/>
    </xf>
    <xf numFmtId="9" fontId="2" fillId="3" borderId="0" xfId="2" applyFont="1" applyFill="1"/>
    <xf numFmtId="0" fontId="2" fillId="0" borderId="14" xfId="0" applyFont="1" applyBorder="1"/>
    <xf numFmtId="0" fontId="0" fillId="0" borderId="14" xfId="0" applyBorder="1"/>
    <xf numFmtId="164" fontId="0" fillId="0" borderId="14" xfId="1" applyNumberFormat="1" applyFont="1" applyBorder="1"/>
    <xf numFmtId="164" fontId="0" fillId="0" borderId="14" xfId="0" applyNumberFormat="1" applyBorder="1"/>
    <xf numFmtId="165" fontId="0" fillId="0" borderId="14" xfId="2" applyNumberFormat="1" applyFont="1" applyBorder="1"/>
    <xf numFmtId="165" fontId="5" fillId="0" borderId="14" xfId="2" applyNumberFormat="1" applyFont="1" applyBorder="1"/>
    <xf numFmtId="164" fontId="2" fillId="0" borderId="14" xfId="1" applyNumberFormat="1" applyFont="1" applyBorder="1"/>
    <xf numFmtId="164" fontId="2" fillId="0" borderId="14" xfId="0" applyNumberFormat="1" applyFont="1" applyBorder="1"/>
    <xf numFmtId="165" fontId="2" fillId="0" borderId="14" xfId="2" applyNumberFormat="1" applyFont="1" applyBorder="1"/>
    <xf numFmtId="165" fontId="7" fillId="0" borderId="14" xfId="2" applyNumberFormat="1" applyFont="1" applyBorder="1"/>
    <xf numFmtId="3" fontId="0" fillId="0" borderId="14" xfId="0" applyNumberFormat="1" applyBorder="1"/>
    <xf numFmtId="0" fontId="3" fillId="4" borderId="14" xfId="0" applyFont="1" applyFill="1" applyBorder="1"/>
    <xf numFmtId="164" fontId="3" fillId="4" borderId="14" xfId="1" applyNumberFormat="1" applyFont="1" applyFill="1" applyBorder="1"/>
    <xf numFmtId="165" fontId="3" fillId="4" borderId="14" xfId="2" applyNumberFormat="1" applyFont="1" applyFill="1" applyBorder="1"/>
    <xf numFmtId="164" fontId="3" fillId="4" borderId="14" xfId="0" applyNumberFormat="1" applyFont="1" applyFill="1" applyBorder="1"/>
    <xf numFmtId="165" fontId="5" fillId="4" borderId="14" xfId="2" applyNumberFormat="1" applyFont="1" applyFill="1" applyBorder="1"/>
    <xf numFmtId="0" fontId="3" fillId="4" borderId="0" xfId="0" applyFont="1" applyFill="1"/>
    <xf numFmtId="0" fontId="4" fillId="0" borderId="14" xfId="0" applyFont="1" applyBorder="1"/>
    <xf numFmtId="164" fontId="4" fillId="0" borderId="14" xfId="1" applyNumberFormat="1" applyFont="1" applyBorder="1"/>
    <xf numFmtId="165" fontId="3" fillId="4" borderId="0" xfId="2" applyNumberFormat="1" applyFont="1" applyFill="1"/>
    <xf numFmtId="164" fontId="3" fillId="4" borderId="0" xfId="0" applyNumberFormat="1" applyFont="1" applyFill="1"/>
    <xf numFmtId="0" fontId="8" fillId="0" borderId="0" xfId="0" applyFont="1"/>
    <xf numFmtId="165" fontId="2" fillId="0" borderId="0" xfId="2" applyNumberFormat="1" applyFont="1"/>
    <xf numFmtId="9" fontId="2" fillId="0" borderId="0" xfId="2" applyFont="1"/>
    <xf numFmtId="0" fontId="2" fillId="9" borderId="0" xfId="0" applyFont="1" applyFill="1"/>
    <xf numFmtId="0" fontId="2" fillId="9" borderId="0" xfId="0" applyFont="1" applyFill="1" applyAlignment="1">
      <alignment vertical="top" wrapText="1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5" borderId="0" xfId="0" applyFont="1" applyFill="1" applyAlignment="1">
      <alignment vertical="top" wrapText="1"/>
    </xf>
    <xf numFmtId="164" fontId="2" fillId="3" borderId="0" xfId="1" applyNumberFormat="1" applyFont="1" applyFill="1"/>
    <xf numFmtId="165" fontId="2" fillId="3" borderId="0" xfId="2" applyNumberFormat="1" applyFont="1" applyFill="1"/>
    <xf numFmtId="3" fontId="2" fillId="5" borderId="0" xfId="0" applyNumberFormat="1" applyFont="1" applyFill="1"/>
    <xf numFmtId="164" fontId="2" fillId="5" borderId="0" xfId="1" applyNumberFormat="1" applyFont="1" applyFill="1"/>
    <xf numFmtId="165" fontId="0" fillId="5" borderId="0" xfId="2" applyNumberFormat="1" applyFont="1" applyFill="1"/>
    <xf numFmtId="0" fontId="5" fillId="4" borderId="0" xfId="0" applyFont="1" applyFill="1"/>
    <xf numFmtId="0" fontId="2" fillId="10" borderId="0" xfId="0" applyFont="1" applyFill="1"/>
    <xf numFmtId="0" fontId="2" fillId="10" borderId="0" xfId="0" applyFont="1" applyFill="1" applyAlignment="1">
      <alignment wrapText="1"/>
    </xf>
    <xf numFmtId="3" fontId="2" fillId="10" borderId="0" xfId="0" applyNumberFormat="1" applyFont="1" applyFill="1"/>
    <xf numFmtId="0" fontId="0" fillId="10" borderId="0" xfId="0" applyFill="1"/>
    <xf numFmtId="3" fontId="0" fillId="10" borderId="0" xfId="0" applyNumberFormat="1" applyFill="1"/>
    <xf numFmtId="165" fontId="0" fillId="10" borderId="0" xfId="0" applyNumberFormat="1" applyFill="1"/>
    <xf numFmtId="165" fontId="2" fillId="10" borderId="0" xfId="0" applyNumberFormat="1" applyFont="1" applyFill="1"/>
    <xf numFmtId="0" fontId="0" fillId="10" borderId="0" xfId="0" applyFill="1" applyAlignment="1">
      <alignment horizontal="left"/>
    </xf>
    <xf numFmtId="0" fontId="2" fillId="11" borderId="0" xfId="0" applyFont="1" applyFill="1"/>
    <xf numFmtId="3" fontId="2" fillId="11" borderId="0" xfId="0" applyNumberFormat="1" applyFont="1" applyFill="1"/>
    <xf numFmtId="165" fontId="2" fillId="11" borderId="0" xfId="2" applyNumberFormat="1" applyFont="1" applyFill="1" applyAlignment="1">
      <alignment wrapText="1"/>
    </xf>
    <xf numFmtId="165" fontId="2" fillId="11" borderId="0" xfId="0" applyNumberFormat="1" applyFont="1" applyFill="1"/>
    <xf numFmtId="165" fontId="0" fillId="11" borderId="0" xfId="0" applyNumberFormat="1" applyFill="1"/>
    <xf numFmtId="164" fontId="0" fillId="0" borderId="0" xfId="0" applyNumberFormat="1" applyFill="1" applyBorder="1"/>
    <xf numFmtId="165" fontId="0" fillId="0" borderId="0" xfId="2" applyNumberFormat="1" applyFont="1" applyFill="1" applyBorder="1"/>
    <xf numFmtId="0" fontId="2" fillId="11" borderId="0" xfId="0" applyFont="1" applyFill="1" applyAlignment="1">
      <alignment horizontal="left"/>
    </xf>
    <xf numFmtId="0" fontId="15" fillId="13" borderId="13" xfId="0" applyFont="1" applyFill="1" applyBorder="1" applyAlignment="1">
      <alignment wrapText="1"/>
    </xf>
    <xf numFmtId="0" fontId="15" fillId="13" borderId="13" xfId="0" applyFont="1" applyFill="1" applyBorder="1"/>
    <xf numFmtId="0" fontId="11" fillId="12" borderId="13" xfId="0" applyFont="1" applyFill="1" applyBorder="1" applyAlignment="1">
      <alignment wrapText="1"/>
    </xf>
    <xf numFmtId="3" fontId="12" fillId="12" borderId="13" xfId="0" applyNumberFormat="1" applyFont="1" applyFill="1" applyBorder="1"/>
    <xf numFmtId="0" fontId="2" fillId="10" borderId="0" xfId="0" applyFont="1" applyFill="1" applyAlignment="1">
      <alignment vertical="top" wrapText="1"/>
    </xf>
    <xf numFmtId="0" fontId="3" fillId="0" borderId="1" xfId="0" applyFont="1" applyBorder="1" applyAlignment="1">
      <alignment horizontal="left"/>
    </xf>
    <xf numFmtId="165" fontId="3" fillId="0" borderId="0" xfId="2" applyNumberFormat="1" applyFont="1"/>
    <xf numFmtId="0" fontId="3" fillId="4" borderId="1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33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A'!$A$4</c:f>
              <c:strCache>
                <c:ptCount val="1"/>
                <c:pt idx="0">
                  <c:v>PFT Jobs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A'!$B$3:$K$3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A'!$B$4:$K$4</c:f>
              <c:numCache>
                <c:formatCode>_-* #,##0_-;\-* #,##0_-;_-* "-"??_-;_-@_-</c:formatCode>
                <c:ptCount val="10"/>
                <c:pt idx="0">
                  <c:v>279998</c:v>
                </c:pt>
                <c:pt idx="1">
                  <c:v>289585</c:v>
                </c:pt>
                <c:pt idx="2">
                  <c:v>305957</c:v>
                </c:pt>
                <c:pt idx="3">
                  <c:v>327938</c:v>
                </c:pt>
                <c:pt idx="4">
                  <c:v>347400</c:v>
                </c:pt>
                <c:pt idx="5">
                  <c:v>369467</c:v>
                </c:pt>
                <c:pt idx="6">
                  <c:v>390689</c:v>
                </c:pt>
                <c:pt idx="7">
                  <c:v>411533</c:v>
                </c:pt>
                <c:pt idx="8">
                  <c:v>423036</c:v>
                </c:pt>
                <c:pt idx="9">
                  <c:v>451945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3-4248-9483-FE652DE6A8CD}"/>
            </c:ext>
          </c:extLst>
        </c:ser>
        <c:ser>
          <c:idx val="1"/>
          <c:order val="1"/>
          <c:tx>
            <c:strRef>
              <c:f>'Figure A'!$A$5</c:f>
              <c:strCache>
                <c:ptCount val="1"/>
                <c:pt idx="0">
                  <c:v>Other Jobs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A'!$B$3:$K$3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A'!$B$5:$K$5</c:f>
              <c:numCache>
                <c:formatCode>_-* #,##0_-;\-* #,##0_-;_-* "-"??_-;_-@_-</c:formatCode>
                <c:ptCount val="10"/>
                <c:pt idx="0">
                  <c:v>34835</c:v>
                </c:pt>
                <c:pt idx="1">
                  <c:v>38222</c:v>
                </c:pt>
                <c:pt idx="2">
                  <c:v>38999</c:v>
                </c:pt>
                <c:pt idx="3">
                  <c:v>41009</c:v>
                </c:pt>
                <c:pt idx="4">
                  <c:v>40770</c:v>
                </c:pt>
                <c:pt idx="5">
                  <c:v>41247</c:v>
                </c:pt>
                <c:pt idx="6">
                  <c:v>42191</c:v>
                </c:pt>
                <c:pt idx="7">
                  <c:v>42876</c:v>
                </c:pt>
                <c:pt idx="8">
                  <c:v>39401</c:v>
                </c:pt>
                <c:pt idx="9">
                  <c:v>39693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3-4248-9483-FE652DE6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911584"/>
        <c:axId val="474916832"/>
      </c:barChart>
      <c:catAx>
        <c:axId val="4749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6832"/>
        <c:crosses val="autoZero"/>
        <c:auto val="1"/>
        <c:lblAlgn val="ctr"/>
        <c:lblOffset val="100"/>
        <c:noMultiLvlLbl val="0"/>
      </c:catAx>
      <c:valAx>
        <c:axId val="4749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Irish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'1.4'!$A$18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'1.4'!$B$18:$K$18</c:f>
              <c:numCache>
                <c:formatCode>0.0%</c:formatCode>
                <c:ptCount val="10"/>
                <c:pt idx="0">
                  <c:v>0.69476779312844883</c:v>
                </c:pt>
                <c:pt idx="1">
                  <c:v>0.68753610066034943</c:v>
                </c:pt>
                <c:pt idx="2">
                  <c:v>0.68122209512564114</c:v>
                </c:pt>
                <c:pt idx="3">
                  <c:v>0.68026575884032503</c:v>
                </c:pt>
                <c:pt idx="4">
                  <c:v>0.67560240766145707</c:v>
                </c:pt>
                <c:pt idx="5">
                  <c:v>0.6745094886809837</c:v>
                </c:pt>
                <c:pt idx="6">
                  <c:v>0.67873075305255548</c:v>
                </c:pt>
                <c:pt idx="7">
                  <c:v>0.67121122195082983</c:v>
                </c:pt>
                <c:pt idx="8">
                  <c:v>0.67424680851063834</c:v>
                </c:pt>
                <c:pt idx="9">
                  <c:v>0.66772099572756705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8-46AE-8E46-F21DED78AD30}"/>
            </c:ext>
          </c:extLst>
        </c:ser>
        <c:ser>
          <c:idx val="1"/>
          <c:order val="1"/>
          <c:tx>
            <c:strRef>
              <c:f>'1.4'!$A$19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'1.4'!$B$19:$K$19</c:f>
              <c:numCache>
                <c:formatCode>0.0%</c:formatCode>
                <c:ptCount val="10"/>
                <c:pt idx="0">
                  <c:v>0.30523220687155111</c:v>
                </c:pt>
                <c:pt idx="1">
                  <c:v>0.31246389933965063</c:v>
                </c:pt>
                <c:pt idx="2">
                  <c:v>0.31877790487435886</c:v>
                </c:pt>
                <c:pt idx="3">
                  <c:v>0.31973424115967491</c:v>
                </c:pt>
                <c:pt idx="4">
                  <c:v>0.32439759233854293</c:v>
                </c:pt>
                <c:pt idx="5">
                  <c:v>0.3254905113190163</c:v>
                </c:pt>
                <c:pt idx="6">
                  <c:v>0.32126924694744452</c:v>
                </c:pt>
                <c:pt idx="7">
                  <c:v>0.32878877804917023</c:v>
                </c:pt>
                <c:pt idx="8">
                  <c:v>0.32575319148936172</c:v>
                </c:pt>
                <c:pt idx="9">
                  <c:v>0.33227900427243295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8-46AE-8E46-F21DED78A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262880"/>
        <c:axId val="374263208"/>
      </c:barChart>
      <c:catAx>
        <c:axId val="3742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3208"/>
        <c:crosses val="autoZero"/>
        <c:auto val="1"/>
        <c:lblAlgn val="ctr"/>
        <c:lblOffset val="100"/>
        <c:noMultiLvlLbl val="0"/>
      </c:catAx>
      <c:valAx>
        <c:axId val="374263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'1.5'!$A$17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'1.5'!$B$17:$K$17</c:f>
              <c:numCache>
                <c:formatCode>0.0%</c:formatCode>
                <c:ptCount val="10"/>
                <c:pt idx="0">
                  <c:v>0.65947388760571224</c:v>
                </c:pt>
                <c:pt idx="1">
                  <c:v>0.66014364790980407</c:v>
                </c:pt>
                <c:pt idx="2">
                  <c:v>0.6620189975431513</c:v>
                </c:pt>
                <c:pt idx="3">
                  <c:v>0.66314023530432642</c:v>
                </c:pt>
                <c:pt idx="4">
                  <c:v>0.67170851600903414</c:v>
                </c:pt>
                <c:pt idx="5">
                  <c:v>0.67835799919342021</c:v>
                </c:pt>
                <c:pt idx="6">
                  <c:v>0.68864187039950397</c:v>
                </c:pt>
                <c:pt idx="7">
                  <c:v>0.69276507697804512</c:v>
                </c:pt>
                <c:pt idx="8">
                  <c:v>0.70364367454176624</c:v>
                </c:pt>
                <c:pt idx="9">
                  <c:v>0.7050490511723041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2-43C4-BFB6-EC5F213DC4B9}"/>
            </c:ext>
          </c:extLst>
        </c:ser>
        <c:ser>
          <c:idx val="1"/>
          <c:order val="1"/>
          <c:tx>
            <c:strRef>
              <c:f>'1.5'!$A$18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'1.5'!$B$18:$K$18</c:f>
              <c:numCache>
                <c:formatCode>0.0%</c:formatCode>
                <c:ptCount val="10"/>
                <c:pt idx="0">
                  <c:v>0.34052611239428771</c:v>
                </c:pt>
                <c:pt idx="1">
                  <c:v>0.33985635209019593</c:v>
                </c:pt>
                <c:pt idx="2">
                  <c:v>0.33798100245684864</c:v>
                </c:pt>
                <c:pt idx="3">
                  <c:v>0.33685976469567358</c:v>
                </c:pt>
                <c:pt idx="4">
                  <c:v>0.32829148399096586</c:v>
                </c:pt>
                <c:pt idx="5">
                  <c:v>0.32164200080657973</c:v>
                </c:pt>
                <c:pt idx="6">
                  <c:v>0.31135812960049608</c:v>
                </c:pt>
                <c:pt idx="7">
                  <c:v>0.30723492302195488</c:v>
                </c:pt>
                <c:pt idx="8">
                  <c:v>0.29635632545823376</c:v>
                </c:pt>
                <c:pt idx="9">
                  <c:v>0.2949509488276959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2-43C4-BFB6-EC5F213DC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031872"/>
        <c:axId val="288033408"/>
      </c:barChart>
      <c:catAx>
        <c:axId val="2880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3408"/>
        <c:crosses val="autoZero"/>
        <c:auto val="1"/>
        <c:lblAlgn val="ctr"/>
        <c:lblOffset val="100"/>
        <c:noMultiLvlLbl val="0"/>
      </c:catAx>
      <c:valAx>
        <c:axId val="288033408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'1.5'!$A$14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'1.5'!$B$14:$K$14</c:f>
              <c:numCache>
                <c:formatCode>0.0%</c:formatCode>
                <c:ptCount val="10"/>
                <c:pt idx="0">
                  <c:v>0.4888549093516823</c:v>
                </c:pt>
                <c:pt idx="1">
                  <c:v>0.4872844112528158</c:v>
                </c:pt>
                <c:pt idx="2">
                  <c:v>0.48184966685564495</c:v>
                </c:pt>
                <c:pt idx="3">
                  <c:v>0.4773924460450622</c:v>
                </c:pt>
                <c:pt idx="4">
                  <c:v>0.47716143452199533</c:v>
                </c:pt>
                <c:pt idx="5">
                  <c:v>0.4699994655342471</c:v>
                </c:pt>
                <c:pt idx="6">
                  <c:v>0.47088761932912437</c:v>
                </c:pt>
                <c:pt idx="7">
                  <c:v>0.47496116279485029</c:v>
                </c:pt>
                <c:pt idx="8">
                  <c:v>0.48175122000148274</c:v>
                </c:pt>
                <c:pt idx="9">
                  <c:v>0.47999268911716936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E-442F-8443-A9CA60C368A4}"/>
            </c:ext>
          </c:extLst>
        </c:ser>
        <c:ser>
          <c:idx val="1"/>
          <c:order val="1"/>
          <c:tx>
            <c:strRef>
              <c:f>'1.5'!$A$15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'1.5'!$B$3:$K$3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'1.5'!$B$15:$K$15</c:f>
              <c:numCache>
                <c:formatCode>0.0%</c:formatCode>
                <c:ptCount val="10"/>
                <c:pt idx="0">
                  <c:v>0.5111450906483177</c:v>
                </c:pt>
                <c:pt idx="1">
                  <c:v>0.51271558874718415</c:v>
                </c:pt>
                <c:pt idx="2">
                  <c:v>0.5181503331443551</c:v>
                </c:pt>
                <c:pt idx="3">
                  <c:v>0.52260755395493785</c:v>
                </c:pt>
                <c:pt idx="4">
                  <c:v>0.52283856547800467</c:v>
                </c:pt>
                <c:pt idx="5">
                  <c:v>0.5300005344657529</c:v>
                </c:pt>
                <c:pt idx="6">
                  <c:v>0.52911238067087563</c:v>
                </c:pt>
                <c:pt idx="7">
                  <c:v>0.52503883720514977</c:v>
                </c:pt>
                <c:pt idx="8">
                  <c:v>0.51824877999851726</c:v>
                </c:pt>
                <c:pt idx="9">
                  <c:v>0.52000731088283059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E-442F-8443-A9CA60C3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5980784"/>
        <c:axId val="735926336"/>
      </c:barChart>
      <c:catAx>
        <c:axId val="7359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26336"/>
        <c:crosses val="autoZero"/>
        <c:auto val="1"/>
        <c:lblAlgn val="ctr"/>
        <c:lblOffset val="100"/>
        <c:noMultiLvlLbl val="0"/>
      </c:catAx>
      <c:valAx>
        <c:axId val="735926336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8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'1.6'!$A$4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'1.6'!$B$4:$K$4</c:f>
              <c:numCache>
                <c:formatCode>#,##0</c:formatCode>
                <c:ptCount val="10"/>
                <c:pt idx="0">
                  <c:v>19775</c:v>
                </c:pt>
                <c:pt idx="1">
                  <c:v>21302</c:v>
                </c:pt>
                <c:pt idx="2">
                  <c:v>21697</c:v>
                </c:pt>
                <c:pt idx="3">
                  <c:v>22423</c:v>
                </c:pt>
                <c:pt idx="4">
                  <c:v>22173</c:v>
                </c:pt>
                <c:pt idx="5">
                  <c:v>23198</c:v>
                </c:pt>
                <c:pt idx="6">
                  <c:v>23518</c:v>
                </c:pt>
                <c:pt idx="7">
                  <c:v>23358</c:v>
                </c:pt>
                <c:pt idx="8">
                  <c:v>22124</c:v>
                </c:pt>
                <c:pt idx="9">
                  <c:v>21600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C-4D56-8240-EA3470F179A5}"/>
            </c:ext>
          </c:extLst>
        </c:ser>
        <c:ser>
          <c:idx val="1"/>
          <c:order val="1"/>
          <c:tx>
            <c:strRef>
              <c:f>'1.6'!$A$5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'1.6'!$B$5:$K$5</c:f>
              <c:numCache>
                <c:formatCode>#,##0</c:formatCode>
                <c:ptCount val="10"/>
                <c:pt idx="0">
                  <c:v>15060</c:v>
                </c:pt>
                <c:pt idx="1">
                  <c:v>16920</c:v>
                </c:pt>
                <c:pt idx="2">
                  <c:v>17302</c:v>
                </c:pt>
                <c:pt idx="3">
                  <c:v>18586</c:v>
                </c:pt>
                <c:pt idx="4">
                  <c:v>18597</c:v>
                </c:pt>
                <c:pt idx="5">
                  <c:v>18049</c:v>
                </c:pt>
                <c:pt idx="6">
                  <c:v>18673</c:v>
                </c:pt>
                <c:pt idx="7">
                  <c:v>19518</c:v>
                </c:pt>
                <c:pt idx="8">
                  <c:v>17277</c:v>
                </c:pt>
                <c:pt idx="9">
                  <c:v>18093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C-4D56-8240-EA3470F17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60544"/>
        <c:axId val="288062080"/>
      </c:barChart>
      <c:catAx>
        <c:axId val="2880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2080"/>
        <c:crosses val="autoZero"/>
        <c:auto val="1"/>
        <c:lblAlgn val="ctr"/>
        <c:lblOffset val="100"/>
        <c:noMultiLvlLbl val="0"/>
      </c:catAx>
      <c:valAx>
        <c:axId val="2880620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'1.7'!$A$4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'1.7'!$B$3:$K$3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'1.7'!$B$4:$K$4</c:f>
              <c:numCache>
                <c:formatCode>#,##0</c:formatCode>
                <c:ptCount val="10"/>
                <c:pt idx="0">
                  <c:v>25079</c:v>
                </c:pt>
                <c:pt idx="1">
                  <c:v>25346</c:v>
                </c:pt>
                <c:pt idx="2">
                  <c:v>31824</c:v>
                </c:pt>
                <c:pt idx="3">
                  <c:v>37160</c:v>
                </c:pt>
                <c:pt idx="4">
                  <c:v>36378</c:v>
                </c:pt>
                <c:pt idx="5">
                  <c:v>39769</c:v>
                </c:pt>
                <c:pt idx="6">
                  <c:v>38706</c:v>
                </c:pt>
                <c:pt idx="7">
                  <c:v>39946</c:v>
                </c:pt>
                <c:pt idx="8">
                  <c:v>37917</c:v>
                </c:pt>
                <c:pt idx="9">
                  <c:v>45176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1-418F-B2C6-ACE656E3E39C}"/>
            </c:ext>
          </c:extLst>
        </c:ser>
        <c:ser>
          <c:idx val="1"/>
          <c:order val="1"/>
          <c:tx>
            <c:strRef>
              <c:f>'1.7'!$A$5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'1.7'!$B$3:$K$3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'1.7'!$B$5:$K$5</c:f>
              <c:numCache>
                <c:formatCode>#,##0</c:formatCode>
                <c:ptCount val="10"/>
                <c:pt idx="0">
                  <c:v>-17398</c:v>
                </c:pt>
                <c:pt idx="1">
                  <c:v>-15759</c:v>
                </c:pt>
                <c:pt idx="2">
                  <c:v>-15452</c:v>
                </c:pt>
                <c:pt idx="3">
                  <c:v>-15179</c:v>
                </c:pt>
                <c:pt idx="4">
                  <c:v>-16916</c:v>
                </c:pt>
                <c:pt idx="5">
                  <c:v>-17702</c:v>
                </c:pt>
                <c:pt idx="6">
                  <c:v>-17484</c:v>
                </c:pt>
                <c:pt idx="7">
                  <c:v>-19102</c:v>
                </c:pt>
                <c:pt idx="8">
                  <c:v>-26414</c:v>
                </c:pt>
                <c:pt idx="9">
                  <c:v>-16267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71-418F-B2C6-ACE656E3E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356608"/>
        <c:axId val="288428032"/>
      </c:barChart>
      <c:lineChart>
        <c:grouping val="standard"/>
        <c:varyColors val="0"/>
        <c:ser>
          <c:idx val="2"/>
          <c:order val="2"/>
          <c:tx>
            <c:strRef>
              <c:f>'1.7'!$A$6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'1.7'!$B$3:$K$3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'1.7'!$B$6:$K$6</c:f>
              <c:numCache>
                <c:formatCode>#,##0</c:formatCode>
                <c:ptCount val="10"/>
                <c:pt idx="0">
                  <c:v>7681</c:v>
                </c:pt>
                <c:pt idx="1">
                  <c:v>9587</c:v>
                </c:pt>
                <c:pt idx="2">
                  <c:v>16372</c:v>
                </c:pt>
                <c:pt idx="3">
                  <c:v>21981</c:v>
                </c:pt>
                <c:pt idx="4">
                  <c:v>19462</c:v>
                </c:pt>
                <c:pt idx="5">
                  <c:v>22067</c:v>
                </c:pt>
                <c:pt idx="6">
                  <c:v>21222</c:v>
                </c:pt>
                <c:pt idx="7">
                  <c:v>20844</c:v>
                </c:pt>
                <c:pt idx="8">
                  <c:v>11503</c:v>
                </c:pt>
                <c:pt idx="9">
                  <c:v>28909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71-418F-B2C6-ACE656E3E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56608"/>
        <c:axId val="288428032"/>
      </c:lineChart>
      <c:catAx>
        <c:axId val="28835660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solidFill>
            <a:srgbClr val="FFFFFF">
              <a:alpha val="0"/>
            </a:srgbClr>
          </a:solidFill>
          <a:ln w="9525" cap="flat" cmpd="sng" algn="ctr">
            <a:solidFill>
              <a:srgbClr val="CC00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28032"/>
        <c:crosses val="autoZero"/>
        <c:auto val="1"/>
        <c:lblAlgn val="ctr"/>
        <c:lblOffset val="100"/>
        <c:noMultiLvlLbl val="0"/>
      </c:catAx>
      <c:valAx>
        <c:axId val="288428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3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'1.8'!$A$4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'1.8'!$B$3:$K$3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'1.8'!$B$4:$K$4</c:f>
              <c:numCache>
                <c:formatCode>#,##0</c:formatCode>
                <c:ptCount val="10"/>
                <c:pt idx="0">
                  <c:v>10689</c:v>
                </c:pt>
                <c:pt idx="1">
                  <c:v>12926</c:v>
                </c:pt>
                <c:pt idx="2">
                  <c:v>15264</c:v>
                </c:pt>
                <c:pt idx="3">
                  <c:v>16992</c:v>
                </c:pt>
                <c:pt idx="4">
                  <c:v>15172</c:v>
                </c:pt>
                <c:pt idx="5">
                  <c:v>16640</c:v>
                </c:pt>
                <c:pt idx="6">
                  <c:v>14543</c:v>
                </c:pt>
                <c:pt idx="7">
                  <c:v>15680</c:v>
                </c:pt>
                <c:pt idx="8">
                  <c:v>15623</c:v>
                </c:pt>
                <c:pt idx="9">
                  <c:v>16880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0-4BC5-A952-66B177718BE7}"/>
            </c:ext>
          </c:extLst>
        </c:ser>
        <c:ser>
          <c:idx val="1"/>
          <c:order val="1"/>
          <c:tx>
            <c:strRef>
              <c:f>'1.8'!$A$5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'1.8'!$B$3:$K$3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'1.8'!$B$5:$K$5</c:f>
              <c:numCache>
                <c:formatCode>#,##0</c:formatCode>
                <c:ptCount val="10"/>
                <c:pt idx="0">
                  <c:v>-10136</c:v>
                </c:pt>
                <c:pt idx="1">
                  <c:v>-8947</c:v>
                </c:pt>
                <c:pt idx="2">
                  <c:v>-7873</c:v>
                </c:pt>
                <c:pt idx="3">
                  <c:v>-6801</c:v>
                </c:pt>
                <c:pt idx="4">
                  <c:v>-8521</c:v>
                </c:pt>
                <c:pt idx="5">
                  <c:v>-7268</c:v>
                </c:pt>
                <c:pt idx="6">
                  <c:v>-7469</c:v>
                </c:pt>
                <c:pt idx="7">
                  <c:v>-9245</c:v>
                </c:pt>
                <c:pt idx="8">
                  <c:v>-14601</c:v>
                </c:pt>
                <c:pt idx="9">
                  <c:v>-5649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70-4BC5-A952-66B17771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473472"/>
        <c:axId val="288475008"/>
      </c:barChart>
      <c:lineChart>
        <c:grouping val="standard"/>
        <c:varyColors val="0"/>
        <c:ser>
          <c:idx val="2"/>
          <c:order val="2"/>
          <c:tx>
            <c:strRef>
              <c:f>'1.8'!$A$6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'1.8'!$B$3:$K$3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'1.8'!$B$6:$K$6</c:f>
              <c:numCache>
                <c:formatCode>#,##0</c:formatCode>
                <c:ptCount val="10"/>
                <c:pt idx="0">
                  <c:v>553</c:v>
                </c:pt>
                <c:pt idx="1">
                  <c:v>3979</c:v>
                </c:pt>
                <c:pt idx="2">
                  <c:v>7391</c:v>
                </c:pt>
                <c:pt idx="3">
                  <c:v>10191</c:v>
                </c:pt>
                <c:pt idx="4">
                  <c:v>6651</c:v>
                </c:pt>
                <c:pt idx="5">
                  <c:v>9372</c:v>
                </c:pt>
                <c:pt idx="6">
                  <c:v>7074</c:v>
                </c:pt>
                <c:pt idx="7">
                  <c:v>6435</c:v>
                </c:pt>
                <c:pt idx="8">
                  <c:v>1022</c:v>
                </c:pt>
                <c:pt idx="9">
                  <c:v>11231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0-4BC5-A952-66B17771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473472"/>
        <c:axId val="288475008"/>
      </c:lineChart>
      <c:catAx>
        <c:axId val="288473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5008"/>
        <c:crosses val="autoZero"/>
        <c:auto val="1"/>
        <c:lblAlgn val="ctr"/>
        <c:lblOffset val="100"/>
        <c:noMultiLvlLbl val="0"/>
      </c:catAx>
      <c:valAx>
        <c:axId val="2884750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'1.9'!$A$4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'1.9'!$B$3:$K$3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'1.9'!$B$4:$K$4</c:f>
              <c:numCache>
                <c:formatCode>_-* #,##0_-;\-* #,##0_-;_-* "-"??_-;_-@_-</c:formatCode>
                <c:ptCount val="10"/>
                <c:pt idx="0">
                  <c:v>14390</c:v>
                </c:pt>
                <c:pt idx="1">
                  <c:v>12420</c:v>
                </c:pt>
                <c:pt idx="2">
                  <c:v>16560</c:v>
                </c:pt>
                <c:pt idx="3">
                  <c:v>20168</c:v>
                </c:pt>
                <c:pt idx="4">
                  <c:v>21206</c:v>
                </c:pt>
                <c:pt idx="5">
                  <c:v>23129</c:v>
                </c:pt>
                <c:pt idx="6">
                  <c:v>24163</c:v>
                </c:pt>
                <c:pt idx="7">
                  <c:v>24266</c:v>
                </c:pt>
                <c:pt idx="8">
                  <c:v>22294</c:v>
                </c:pt>
                <c:pt idx="9">
                  <c:v>28296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1-4ABD-9F74-E09B700AD2A3}"/>
            </c:ext>
          </c:extLst>
        </c:ser>
        <c:ser>
          <c:idx val="1"/>
          <c:order val="1"/>
          <c:tx>
            <c:strRef>
              <c:f>'1.9'!$A$5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'1.9'!$B$3:$K$3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'1.9'!$B$5:$K$5</c:f>
              <c:numCache>
                <c:formatCode>_-* #,##0_-;\-* #,##0_-;_-* "-"??_-;_-@_-</c:formatCode>
                <c:ptCount val="10"/>
                <c:pt idx="0">
                  <c:v>-7262</c:v>
                </c:pt>
                <c:pt idx="1">
                  <c:v>-6812</c:v>
                </c:pt>
                <c:pt idx="2">
                  <c:v>-7579</c:v>
                </c:pt>
                <c:pt idx="3">
                  <c:v>-8378</c:v>
                </c:pt>
                <c:pt idx="4">
                  <c:v>-8395</c:v>
                </c:pt>
                <c:pt idx="5">
                  <c:v>-10434</c:v>
                </c:pt>
                <c:pt idx="6">
                  <c:v>-10015</c:v>
                </c:pt>
                <c:pt idx="7">
                  <c:v>-9857</c:v>
                </c:pt>
                <c:pt idx="8">
                  <c:v>-11813</c:v>
                </c:pt>
                <c:pt idx="9">
                  <c:v>-10618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1-4ABD-9F74-E09B700AD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74432"/>
        <c:axId val="289475968"/>
      </c:barChart>
      <c:lineChart>
        <c:grouping val="standard"/>
        <c:varyColors val="0"/>
        <c:ser>
          <c:idx val="2"/>
          <c:order val="2"/>
          <c:tx>
            <c:strRef>
              <c:f>'1.9'!$A$6</c:f>
              <c:strCache>
                <c:ptCount val="1"/>
                <c:pt idx="0">
                  <c:v>PFT net change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'1.9'!$B$3:$K$3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'1.9'!$B$6:$K$6</c:f>
              <c:numCache>
                <c:formatCode>_-* #,##0_-;\-* #,##0_-;_-* "-"??_-;_-@_-</c:formatCode>
                <c:ptCount val="10"/>
                <c:pt idx="0">
                  <c:v>7128</c:v>
                </c:pt>
                <c:pt idx="1">
                  <c:v>5608</c:v>
                </c:pt>
                <c:pt idx="2">
                  <c:v>8981</c:v>
                </c:pt>
                <c:pt idx="3">
                  <c:v>11790</c:v>
                </c:pt>
                <c:pt idx="4">
                  <c:v>12811</c:v>
                </c:pt>
                <c:pt idx="5">
                  <c:v>12695</c:v>
                </c:pt>
                <c:pt idx="6">
                  <c:v>14148</c:v>
                </c:pt>
                <c:pt idx="7">
                  <c:v>14409</c:v>
                </c:pt>
                <c:pt idx="8">
                  <c:v>10481</c:v>
                </c:pt>
                <c:pt idx="9">
                  <c:v>17678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1-4ABD-9F74-E09B700AD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474432"/>
        <c:axId val="289475968"/>
      </c:lineChart>
      <c:catAx>
        <c:axId val="2894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5968"/>
        <c:crosses val="autoZero"/>
        <c:auto val="1"/>
        <c:lblAlgn val="ctr"/>
        <c:lblOffset val="100"/>
        <c:noMultiLvlLbl val="0"/>
      </c:catAx>
      <c:valAx>
        <c:axId val="289475968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0.3489953499667855</c:v>
                </c:pt>
                <c:pt idx="1">
                  <c:v>0.35309149299860143</c:v>
                </c:pt>
                <c:pt idx="2">
                  <c:v>0.35590295368303387</c:v>
                </c:pt>
                <c:pt idx="3">
                  <c:v>0.35991864315815797</c:v>
                </c:pt>
                <c:pt idx="4">
                  <c:v>0.36343408175014391</c:v>
                </c:pt>
                <c:pt idx="5">
                  <c:v>0.37182752451504464</c:v>
                </c:pt>
                <c:pt idx="6">
                  <c:v>0.37344025554853094</c:v>
                </c:pt>
                <c:pt idx="7">
                  <c:v>0.37999382795547382</c:v>
                </c:pt>
                <c:pt idx="8">
                  <c:v>0.38320142966556037</c:v>
                </c:pt>
                <c:pt idx="9">
                  <c:v>0.38905176514841405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1-4442-91BB-B6E2659F484F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0.44511389367066906</c:v>
                </c:pt>
                <c:pt idx="1">
                  <c:v>0.44269212839062799</c:v>
                </c:pt>
                <c:pt idx="2">
                  <c:v>0.44193138251453634</c:v>
                </c:pt>
                <c:pt idx="3">
                  <c:v>0.44152858162213587</c:v>
                </c:pt>
                <c:pt idx="4">
                  <c:v>0.43877662636729992</c:v>
                </c:pt>
                <c:pt idx="5">
                  <c:v>0.42740217664906471</c:v>
                </c:pt>
                <c:pt idx="6">
                  <c:v>0.42466258328235501</c:v>
                </c:pt>
                <c:pt idx="7">
                  <c:v>0.41910612271676878</c:v>
                </c:pt>
                <c:pt idx="8">
                  <c:v>0.42127147571365087</c:v>
                </c:pt>
                <c:pt idx="9">
                  <c:v>0.41557932934317227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1-4442-91BB-B6E2659F484F}"/>
            </c:ext>
          </c:extLst>
        </c:ser>
        <c:ser>
          <c:idx val="2"/>
          <c:order val="2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'2.1'!$B$10:$K$10</c:f>
              <c:numCache>
                <c:formatCode>0.0%</c:formatCode>
                <c:ptCount val="10"/>
                <c:pt idx="0">
                  <c:v>0.20589075636254545</c:v>
                </c:pt>
                <c:pt idx="1">
                  <c:v>0.20421637861077058</c:v>
                </c:pt>
                <c:pt idx="2">
                  <c:v>0.20216566380242976</c:v>
                </c:pt>
                <c:pt idx="3">
                  <c:v>0.19855277521970616</c:v>
                </c:pt>
                <c:pt idx="4">
                  <c:v>0.19778929188255612</c:v>
                </c:pt>
                <c:pt idx="5">
                  <c:v>0.20077029883589062</c:v>
                </c:pt>
                <c:pt idx="6">
                  <c:v>0.20189716116911405</c:v>
                </c:pt>
                <c:pt idx="7">
                  <c:v>0.20090004932775743</c:v>
                </c:pt>
                <c:pt idx="8">
                  <c:v>0.19552709462078877</c:v>
                </c:pt>
                <c:pt idx="9">
                  <c:v>0.19536890550841363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1-4442-91BB-B6E2659F4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9522048"/>
        <c:axId val="289523584"/>
      </c:barChart>
      <c:catAx>
        <c:axId val="28952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523584"/>
        <c:crosses val="autoZero"/>
        <c:auto val="1"/>
        <c:lblAlgn val="ctr"/>
        <c:lblOffset val="100"/>
        <c:noMultiLvlLbl val="0"/>
      </c:catAx>
      <c:valAx>
        <c:axId val="28952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52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1A-45C9-8357-4F6CB4A98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0.3489953499667855</c:v>
                </c:pt>
                <c:pt idx="1">
                  <c:v>0.35309149299860143</c:v>
                </c:pt>
                <c:pt idx="2">
                  <c:v>0.35590295368303387</c:v>
                </c:pt>
                <c:pt idx="3">
                  <c:v>0.35991864315815797</c:v>
                </c:pt>
                <c:pt idx="4">
                  <c:v>0.36343408175014391</c:v>
                </c:pt>
                <c:pt idx="5">
                  <c:v>0.37182752451504464</c:v>
                </c:pt>
                <c:pt idx="6">
                  <c:v>0.37344025554853094</c:v>
                </c:pt>
                <c:pt idx="7">
                  <c:v>0.37999382795547382</c:v>
                </c:pt>
                <c:pt idx="8">
                  <c:v>0.38320142966556037</c:v>
                </c:pt>
                <c:pt idx="9">
                  <c:v>0.38905176514841405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A-45C9-8357-4F6CB4A98754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0.44511389367066906</c:v>
                </c:pt>
                <c:pt idx="1">
                  <c:v>0.44269212839062799</c:v>
                </c:pt>
                <c:pt idx="2">
                  <c:v>0.44193138251453634</c:v>
                </c:pt>
                <c:pt idx="3">
                  <c:v>0.44152858162213587</c:v>
                </c:pt>
                <c:pt idx="4">
                  <c:v>0.43877662636729992</c:v>
                </c:pt>
                <c:pt idx="5">
                  <c:v>0.42740217664906471</c:v>
                </c:pt>
                <c:pt idx="6">
                  <c:v>0.42466258328235501</c:v>
                </c:pt>
                <c:pt idx="7">
                  <c:v>0.41910612271676878</c:v>
                </c:pt>
                <c:pt idx="8">
                  <c:v>0.42127147571365087</c:v>
                </c:pt>
                <c:pt idx="9">
                  <c:v>0.41557932934317227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A-45C9-8357-4F6CB4A98754}"/>
            </c:ext>
          </c:extLst>
        </c:ser>
        <c:ser>
          <c:idx val="2"/>
          <c:order val="2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'2.1'!$B$10:$K$10</c:f>
              <c:numCache>
                <c:formatCode>0.0%</c:formatCode>
                <c:ptCount val="10"/>
                <c:pt idx="0">
                  <c:v>0.20589075636254545</c:v>
                </c:pt>
                <c:pt idx="1">
                  <c:v>0.20421637861077058</c:v>
                </c:pt>
                <c:pt idx="2">
                  <c:v>0.20216566380242976</c:v>
                </c:pt>
                <c:pt idx="3">
                  <c:v>0.19855277521970616</c:v>
                </c:pt>
                <c:pt idx="4">
                  <c:v>0.19778929188255612</c:v>
                </c:pt>
                <c:pt idx="5">
                  <c:v>0.20077029883589062</c:v>
                </c:pt>
                <c:pt idx="6">
                  <c:v>0.20189716116911405</c:v>
                </c:pt>
                <c:pt idx="7">
                  <c:v>0.20090004932775743</c:v>
                </c:pt>
                <c:pt idx="8">
                  <c:v>0.19552709462078877</c:v>
                </c:pt>
                <c:pt idx="9">
                  <c:v>0.19536890550841363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1A-45C9-8357-4F6CB4A98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634295"/>
        <c:axId val="505624783"/>
      </c:barChart>
      <c:catAx>
        <c:axId val="505634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24783"/>
        <c:crosses val="autoZero"/>
        <c:auto val="1"/>
        <c:lblAlgn val="ctr"/>
        <c:lblOffset val="100"/>
        <c:noMultiLvlLbl val="0"/>
      </c:catAx>
      <c:valAx>
        <c:axId val="5056247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34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'2.1'!$B$10:$K$10</c:f>
              <c:numCache>
                <c:formatCode>0.0%</c:formatCode>
                <c:ptCount val="10"/>
                <c:pt idx="0">
                  <c:v>0.20589075636254545</c:v>
                </c:pt>
                <c:pt idx="1">
                  <c:v>0.20421637861077058</c:v>
                </c:pt>
                <c:pt idx="2">
                  <c:v>0.20216566380242976</c:v>
                </c:pt>
                <c:pt idx="3">
                  <c:v>0.19855277521970616</c:v>
                </c:pt>
                <c:pt idx="4">
                  <c:v>0.19778929188255612</c:v>
                </c:pt>
                <c:pt idx="5">
                  <c:v>0.20077029883589062</c:v>
                </c:pt>
                <c:pt idx="6">
                  <c:v>0.20189716116911405</c:v>
                </c:pt>
                <c:pt idx="7">
                  <c:v>0.20090004932775743</c:v>
                </c:pt>
                <c:pt idx="8">
                  <c:v>0.19552709462078877</c:v>
                </c:pt>
                <c:pt idx="9">
                  <c:v>0.19536890550841363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3-4C19-9087-F2539E04A7A1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0.44511389367066906</c:v>
                </c:pt>
                <c:pt idx="1">
                  <c:v>0.44269212839062799</c:v>
                </c:pt>
                <c:pt idx="2">
                  <c:v>0.44193138251453634</c:v>
                </c:pt>
                <c:pt idx="3">
                  <c:v>0.44152858162213587</c:v>
                </c:pt>
                <c:pt idx="4">
                  <c:v>0.43877662636729992</c:v>
                </c:pt>
                <c:pt idx="5">
                  <c:v>0.42740217664906471</c:v>
                </c:pt>
                <c:pt idx="6">
                  <c:v>0.42466258328235501</c:v>
                </c:pt>
                <c:pt idx="7">
                  <c:v>0.41910612271676878</c:v>
                </c:pt>
                <c:pt idx="8">
                  <c:v>0.42127147571365087</c:v>
                </c:pt>
                <c:pt idx="9">
                  <c:v>0.41557932934317227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3-4C19-9087-F2539E04A7A1}"/>
            </c:ext>
          </c:extLst>
        </c:ser>
        <c:ser>
          <c:idx val="2"/>
          <c:order val="2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0.3489953499667855</c:v>
                </c:pt>
                <c:pt idx="1">
                  <c:v>0.35309149299860143</c:v>
                </c:pt>
                <c:pt idx="2">
                  <c:v>0.35590295368303387</c:v>
                </c:pt>
                <c:pt idx="3">
                  <c:v>0.35991864315815797</c:v>
                </c:pt>
                <c:pt idx="4">
                  <c:v>0.36343408175014391</c:v>
                </c:pt>
                <c:pt idx="5">
                  <c:v>0.37182752451504464</c:v>
                </c:pt>
                <c:pt idx="6">
                  <c:v>0.37344025554853094</c:v>
                </c:pt>
                <c:pt idx="7">
                  <c:v>0.37999382795547382</c:v>
                </c:pt>
                <c:pt idx="8">
                  <c:v>0.38320142966556037</c:v>
                </c:pt>
                <c:pt idx="9">
                  <c:v>0.38905176514841405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13-4C19-9087-F2539E04A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2404032"/>
        <c:axId val="812407640"/>
      </c:barChart>
      <c:catAx>
        <c:axId val="8124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407640"/>
        <c:crosses val="autoZero"/>
        <c:auto val="1"/>
        <c:lblAlgn val="ctr"/>
        <c:lblOffset val="100"/>
        <c:noMultiLvlLbl val="0"/>
      </c:catAx>
      <c:valAx>
        <c:axId val="812407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40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06412908063915"/>
          <c:y val="0.16969690491170417"/>
          <c:w val="0.54127242159246225"/>
          <c:h val="5.4545815491933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B'!$B$4:$K$4</c:f>
              <c:numCache>
                <c:formatCode>#,##0_ ;\-#,##0\ </c:formatCode>
                <c:ptCount val="10"/>
                <c:pt idx="0">
                  <c:v>629</c:v>
                </c:pt>
                <c:pt idx="1">
                  <c:v>3387</c:v>
                </c:pt>
                <c:pt idx="2">
                  <c:v>777</c:v>
                </c:pt>
                <c:pt idx="3">
                  <c:v>2010</c:v>
                </c:pt>
                <c:pt idx="4">
                  <c:v>-239</c:v>
                </c:pt>
                <c:pt idx="5">
                  <c:v>477</c:v>
                </c:pt>
                <c:pt idx="6">
                  <c:v>944</c:v>
                </c:pt>
                <c:pt idx="7">
                  <c:v>685</c:v>
                </c:pt>
                <c:pt idx="8">
                  <c:v>-3475</c:v>
                </c:pt>
                <c:pt idx="9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81-4777-A49D-B1536232416D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B'!$B$5:$K$5</c:f>
              <c:numCache>
                <c:formatCode>#,##0_ ;\-#,##0\ </c:formatCode>
                <c:ptCount val="10"/>
                <c:pt idx="0">
                  <c:v>7681</c:v>
                </c:pt>
                <c:pt idx="1">
                  <c:v>9587</c:v>
                </c:pt>
                <c:pt idx="2">
                  <c:v>16372</c:v>
                </c:pt>
                <c:pt idx="3">
                  <c:v>21981</c:v>
                </c:pt>
                <c:pt idx="4">
                  <c:v>19462</c:v>
                </c:pt>
                <c:pt idx="5">
                  <c:v>22067</c:v>
                </c:pt>
                <c:pt idx="6">
                  <c:v>21222</c:v>
                </c:pt>
                <c:pt idx="7">
                  <c:v>20844</c:v>
                </c:pt>
                <c:pt idx="8">
                  <c:v>11503</c:v>
                </c:pt>
                <c:pt idx="9">
                  <c:v>28909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1-4777-A49D-B1536232416D}"/>
            </c:ext>
          </c:extLst>
        </c:ser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B'!$B$6:$K$6</c:f>
              <c:numCache>
                <c:formatCode>#,##0_ ;\-#,##0\ </c:formatCode>
                <c:ptCount val="10"/>
                <c:pt idx="0">
                  <c:v>8811</c:v>
                </c:pt>
                <c:pt idx="1">
                  <c:v>10357</c:v>
                </c:pt>
                <c:pt idx="2">
                  <c:v>9503</c:v>
                </c:pt>
                <c:pt idx="3">
                  <c:v>10125</c:v>
                </c:pt>
                <c:pt idx="4">
                  <c:v>8739</c:v>
                </c:pt>
                <c:pt idx="5">
                  <c:v>9310</c:v>
                </c:pt>
                <c:pt idx="6">
                  <c:v>8750</c:v>
                </c:pt>
                <c:pt idx="7">
                  <c:v>10382</c:v>
                </c:pt>
                <c:pt idx="8">
                  <c:v>10026</c:v>
                </c:pt>
                <c:pt idx="9">
                  <c:v>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81-4777-A49D-B1536232416D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B'!$B$7:$K$7</c:f>
              <c:numCache>
                <c:formatCode>#,##0_ ;\-#,##0\ </c:formatCode>
                <c:ptCount val="10"/>
                <c:pt idx="0">
                  <c:v>-8182</c:v>
                </c:pt>
                <c:pt idx="1">
                  <c:v>-6970</c:v>
                </c:pt>
                <c:pt idx="2">
                  <c:v>-8726</c:v>
                </c:pt>
                <c:pt idx="3">
                  <c:v>-8115</c:v>
                </c:pt>
                <c:pt idx="4">
                  <c:v>-8978</c:v>
                </c:pt>
                <c:pt idx="5">
                  <c:v>-8833</c:v>
                </c:pt>
                <c:pt idx="6">
                  <c:v>-7806</c:v>
                </c:pt>
                <c:pt idx="7">
                  <c:v>-9697</c:v>
                </c:pt>
                <c:pt idx="8">
                  <c:v>-13501</c:v>
                </c:pt>
                <c:pt idx="9">
                  <c:v>-7917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81-4777-A49D-B1536232416D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B'!$B$8:$K$8</c:f>
              <c:numCache>
                <c:formatCode>#,##0_ ;\-#,##0\ </c:formatCode>
                <c:ptCount val="10"/>
                <c:pt idx="0">
                  <c:v>25079</c:v>
                </c:pt>
                <c:pt idx="1">
                  <c:v>25346</c:v>
                </c:pt>
                <c:pt idx="2">
                  <c:v>31824</c:v>
                </c:pt>
                <c:pt idx="3">
                  <c:v>37160</c:v>
                </c:pt>
                <c:pt idx="4">
                  <c:v>36378</c:v>
                </c:pt>
                <c:pt idx="5">
                  <c:v>39769</c:v>
                </c:pt>
                <c:pt idx="6">
                  <c:v>38706</c:v>
                </c:pt>
                <c:pt idx="7">
                  <c:v>39946</c:v>
                </c:pt>
                <c:pt idx="8">
                  <c:v>37917</c:v>
                </c:pt>
                <c:pt idx="9">
                  <c:v>45176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81-4777-A49D-B1536232416D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B'!$B$9:$K$9</c:f>
              <c:numCache>
                <c:formatCode>#,##0_ ;\-#,##0\ </c:formatCode>
                <c:ptCount val="10"/>
                <c:pt idx="0">
                  <c:v>-17398</c:v>
                </c:pt>
                <c:pt idx="1">
                  <c:v>-15759</c:v>
                </c:pt>
                <c:pt idx="2">
                  <c:v>-15452</c:v>
                </c:pt>
                <c:pt idx="3">
                  <c:v>-15179</c:v>
                </c:pt>
                <c:pt idx="4">
                  <c:v>-16916</c:v>
                </c:pt>
                <c:pt idx="5">
                  <c:v>-17702</c:v>
                </c:pt>
                <c:pt idx="6">
                  <c:v>-17484</c:v>
                </c:pt>
                <c:pt idx="7">
                  <c:v>-19102</c:v>
                </c:pt>
                <c:pt idx="8">
                  <c:v>-26414</c:v>
                </c:pt>
                <c:pt idx="9">
                  <c:v>-16267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81-4777-A49D-B15362324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887744"/>
        <c:axId val="265889280"/>
      </c:lineChart>
      <c:catAx>
        <c:axId val="2658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9280"/>
        <c:crosses val="autoZero"/>
        <c:auto val="1"/>
        <c:lblAlgn val="ctr"/>
        <c:lblOffset val="100"/>
        <c:noMultiLvlLbl val="0"/>
      </c:catAx>
      <c:valAx>
        <c:axId val="26588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'2.1'!$A$4</c:f>
              <c:strCache>
                <c:ptCount val="1"/>
                <c:pt idx="0">
                  <c:v>Dublin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'2.1'!$B$4:$K$4</c:f>
              <c:numCache>
                <c:formatCode>_-* #,##0_-;\-* #,##0_-;_-* "-"??_-;_-@_-</c:formatCode>
                <c:ptCount val="10"/>
                <c:pt idx="0">
                  <c:v>97718</c:v>
                </c:pt>
                <c:pt idx="1">
                  <c:v>102250</c:v>
                </c:pt>
                <c:pt idx="2">
                  <c:v>108891</c:v>
                </c:pt>
                <c:pt idx="3">
                  <c:v>118031</c:v>
                </c:pt>
                <c:pt idx="4">
                  <c:v>126257</c:v>
                </c:pt>
                <c:pt idx="5">
                  <c:v>137378</c:v>
                </c:pt>
                <c:pt idx="6">
                  <c:v>145899</c:v>
                </c:pt>
                <c:pt idx="7">
                  <c:v>156380</c:v>
                </c:pt>
                <c:pt idx="8">
                  <c:v>162108</c:v>
                </c:pt>
                <c:pt idx="9">
                  <c:v>175830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12-4505-85C5-F3E93FD4A34A}"/>
            </c:ext>
          </c:extLst>
        </c:ser>
        <c:ser>
          <c:idx val="1"/>
          <c:order val="1"/>
          <c:tx>
            <c:strRef>
              <c:f>'2.1'!$A$5</c:f>
              <c:strCache>
                <c:ptCount val="1"/>
                <c:pt idx="0">
                  <c:v>South and East (Mid East, Mid West, South East and South West)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'2.1'!$B$5:$K$5</c:f>
              <c:numCache>
                <c:formatCode>_-* #,##0_-;\-* #,##0_-;_-* "-"??_-;_-@_-</c:formatCode>
                <c:ptCount val="10"/>
                <c:pt idx="0">
                  <c:v>124631</c:v>
                </c:pt>
                <c:pt idx="1">
                  <c:v>128197</c:v>
                </c:pt>
                <c:pt idx="2">
                  <c:v>135212</c:v>
                </c:pt>
                <c:pt idx="3">
                  <c:v>144794</c:v>
                </c:pt>
                <c:pt idx="4">
                  <c:v>152431</c:v>
                </c:pt>
                <c:pt idx="5">
                  <c:v>157911</c:v>
                </c:pt>
                <c:pt idx="6">
                  <c:v>165911</c:v>
                </c:pt>
                <c:pt idx="7">
                  <c:v>172476</c:v>
                </c:pt>
                <c:pt idx="8">
                  <c:v>178213</c:v>
                </c:pt>
                <c:pt idx="9">
                  <c:v>187819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2-4505-85C5-F3E93FD4A34A}"/>
            </c:ext>
          </c:extLst>
        </c:ser>
        <c:ser>
          <c:idx val="2"/>
          <c:order val="2"/>
          <c:tx>
            <c:strRef>
              <c:f>'2.1'!$A$6</c:f>
              <c:strCache>
                <c:ptCount val="1"/>
                <c:pt idx="0">
                  <c:v>BMW area (Border, Midlands, and West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'2.1'!$B$6:$K$6</c:f>
              <c:numCache>
                <c:formatCode>_-* #,##0_-;\-* #,##0_-;_-* "-"??_-;_-@_-</c:formatCode>
                <c:ptCount val="10"/>
                <c:pt idx="0">
                  <c:v>57649</c:v>
                </c:pt>
                <c:pt idx="1">
                  <c:v>59138</c:v>
                </c:pt>
                <c:pt idx="2">
                  <c:v>61854</c:v>
                </c:pt>
                <c:pt idx="3">
                  <c:v>65113</c:v>
                </c:pt>
                <c:pt idx="4">
                  <c:v>68712</c:v>
                </c:pt>
                <c:pt idx="5">
                  <c:v>74178</c:v>
                </c:pt>
                <c:pt idx="6">
                  <c:v>78879</c:v>
                </c:pt>
                <c:pt idx="7">
                  <c:v>82677</c:v>
                </c:pt>
                <c:pt idx="8">
                  <c:v>82715</c:v>
                </c:pt>
                <c:pt idx="9">
                  <c:v>88296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12-4505-85C5-F3E93FD4A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670024"/>
        <c:axId val="800668384"/>
      </c:lineChart>
      <c:catAx>
        <c:axId val="8006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68384"/>
        <c:crosses val="autoZero"/>
        <c:auto val="1"/>
        <c:lblAlgn val="ctr"/>
        <c:lblOffset val="100"/>
        <c:noMultiLvlLbl val="0"/>
      </c:catAx>
      <c:valAx>
        <c:axId val="80066838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7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'2.2'!$A$21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'2.2'!$B$20:$K$20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'2.2'!$B$21:$K$21</c:f>
              <c:numCache>
                <c:formatCode>0.0%</c:formatCode>
                <c:ptCount val="10"/>
                <c:pt idx="0">
                  <c:v>0.28709066741853628</c:v>
                </c:pt>
                <c:pt idx="1">
                  <c:v>0.28991367063708884</c:v>
                </c:pt>
                <c:pt idx="2">
                  <c:v>0.29142836057710048</c:v>
                </c:pt>
                <c:pt idx="3">
                  <c:v>0.29796974522292996</c:v>
                </c:pt>
                <c:pt idx="4">
                  <c:v>0.30160751442430767</c:v>
                </c:pt>
                <c:pt idx="5">
                  <c:v>0.3024319962403923</c:v>
                </c:pt>
                <c:pt idx="6">
                  <c:v>0.30383368978571385</c:v>
                </c:pt>
                <c:pt idx="7">
                  <c:v>0.3068459378638117</c:v>
                </c:pt>
                <c:pt idx="8">
                  <c:v>0.30559432624113475</c:v>
                </c:pt>
                <c:pt idx="9">
                  <c:v>0.30638304681541062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C-46F4-98F4-223EAFD2BC0C}"/>
            </c:ext>
          </c:extLst>
        </c:ser>
        <c:ser>
          <c:idx val="1"/>
          <c:order val="1"/>
          <c:tx>
            <c:strRef>
              <c:f>'2.2'!$A$22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'2.2'!$B$20:$K$20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'2.2'!$B$22:$K$22</c:f>
              <c:numCache>
                <c:formatCode>0.0%</c:formatCode>
                <c:ptCount val="10"/>
                <c:pt idx="0">
                  <c:v>0.47711765416683449</c:v>
                </c:pt>
                <c:pt idx="1">
                  <c:v>0.47404655228936726</c:v>
                </c:pt>
                <c:pt idx="2">
                  <c:v>0.47318549131028376</c:v>
                </c:pt>
                <c:pt idx="3">
                  <c:v>0.46975895014276303</c:v>
                </c:pt>
                <c:pt idx="4">
                  <c:v>0.46457101222866221</c:v>
                </c:pt>
                <c:pt idx="5">
                  <c:v>0.4596058595464973</c:v>
                </c:pt>
                <c:pt idx="6">
                  <c:v>0.45729384512390919</c:v>
                </c:pt>
                <c:pt idx="7">
                  <c:v>0.45516127559522451</c:v>
                </c:pt>
                <c:pt idx="8">
                  <c:v>0.46182127659574468</c:v>
                </c:pt>
                <c:pt idx="9">
                  <c:v>0.46028130850592858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C-46F4-98F4-223EAFD2BC0C}"/>
            </c:ext>
          </c:extLst>
        </c:ser>
        <c:ser>
          <c:idx val="2"/>
          <c:order val="2"/>
          <c:tx>
            <c:strRef>
              <c:f>'2.2'!$A$23</c:f>
              <c:strCache>
                <c:ptCount val="1"/>
                <c:pt idx="0">
                  <c:v>BMW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'2.2'!$B$20:$K$20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'2.2'!$B$23:$K$23</c:f>
              <c:numCache>
                <c:formatCode>0.0%</c:formatCode>
                <c:ptCount val="10"/>
                <c:pt idx="0">
                  <c:v>0.23579167841462922</c:v>
                </c:pt>
                <c:pt idx="1">
                  <c:v>0.23603977707354387</c:v>
                </c:pt>
                <c:pt idx="2">
                  <c:v>0.23538614811261577</c:v>
                </c:pt>
                <c:pt idx="3">
                  <c:v>0.23227130463430706</c:v>
                </c:pt>
                <c:pt idx="4">
                  <c:v>0.23382147334703013</c:v>
                </c:pt>
                <c:pt idx="5">
                  <c:v>0.2379621442131104</c:v>
                </c:pt>
                <c:pt idx="6">
                  <c:v>0.23887246509037696</c:v>
                </c:pt>
                <c:pt idx="7">
                  <c:v>0.23799278654096379</c:v>
                </c:pt>
                <c:pt idx="8">
                  <c:v>0.23258439716312057</c:v>
                </c:pt>
                <c:pt idx="9">
                  <c:v>0.23333564467866078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C-46F4-98F4-223EAFD2B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001120"/>
        <c:axId val="753997512"/>
      </c:barChart>
      <c:catAx>
        <c:axId val="7540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97512"/>
        <c:crosses val="autoZero"/>
        <c:auto val="1"/>
        <c:lblAlgn val="ctr"/>
        <c:lblOffset val="100"/>
        <c:noMultiLvlLbl val="0"/>
      </c:catAx>
      <c:valAx>
        <c:axId val="753997512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00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'2.3'!$A$23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'2.3'!$B$20:$K$20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'2.3'!$B$23:$K$23</c:f>
              <c:numCache>
                <c:formatCode>0.0%</c:formatCode>
                <c:ptCount val="10"/>
                <c:pt idx="0">
                  <c:v>0.39829850573901437</c:v>
                </c:pt>
                <c:pt idx="1">
                  <c:v>0.4032179152912907</c:v>
                </c:pt>
                <c:pt idx="2">
                  <c:v>0.40715861356862931</c:v>
                </c:pt>
                <c:pt idx="3">
                  <c:v>0.40944458467312694</c:v>
                </c:pt>
                <c:pt idx="4">
                  <c:v>0.41172399296601436</c:v>
                </c:pt>
                <c:pt idx="5">
                  <c:v>0.42584766159000326</c:v>
                </c:pt>
                <c:pt idx="6">
                  <c:v>0.42638893896239682</c:v>
                </c:pt>
                <c:pt idx="7">
                  <c:v>0.43423541609360783</c:v>
                </c:pt>
                <c:pt idx="8">
                  <c:v>0.43862698856499155</c:v>
                </c:pt>
                <c:pt idx="9">
                  <c:v>0.4476563917962369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4-4EE0-983E-63FD8FAA0B7D}"/>
            </c:ext>
          </c:extLst>
        </c:ser>
        <c:ser>
          <c:idx val="1"/>
          <c:order val="1"/>
          <c:tx>
            <c:strRef>
              <c:f>'2.3'!$A$22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'2.3'!$B$20:$K$20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'2.3'!$B$22:$K$22</c:f>
              <c:numCache>
                <c:formatCode>0.0%</c:formatCode>
                <c:ptCount val="10"/>
                <c:pt idx="0">
                  <c:v>0.41962492701924126</c:v>
                </c:pt>
                <c:pt idx="1">
                  <c:v>0.41781496367768828</c:v>
                </c:pt>
                <c:pt idx="2">
                  <c:v>0.41708516180508298</c:v>
                </c:pt>
                <c:pt idx="3">
                  <c:v>0.418959405625487</c:v>
                </c:pt>
                <c:pt idx="4">
                  <c:v>0.41862980830851104</c:v>
                </c:pt>
                <c:pt idx="5">
                  <c:v>0.40233359647264955</c:v>
                </c:pt>
                <c:pt idx="6">
                  <c:v>0.3998404658038</c:v>
                </c:pt>
                <c:pt idx="7">
                  <c:v>0.39237003025750616</c:v>
                </c:pt>
                <c:pt idx="8">
                  <c:v>0.39231155738169915</c:v>
                </c:pt>
                <c:pt idx="9">
                  <c:v>0.38388967874644564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4-4EE0-983E-63FD8FAA0B7D}"/>
            </c:ext>
          </c:extLst>
        </c:ser>
        <c:ser>
          <c:idx val="0"/>
          <c:order val="2"/>
          <c:tx>
            <c:strRef>
              <c:f>'2.3'!$A$21</c:f>
              <c:strCache>
                <c:ptCount val="1"/>
                <c:pt idx="0">
                  <c:v>BMW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'2.3'!$B$20:$K$20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'2.3'!$B$21:$K$21</c:f>
              <c:numCache>
                <c:formatCode>0.0%</c:formatCode>
                <c:ptCount val="10"/>
                <c:pt idx="0">
                  <c:v>0.18207656724174434</c:v>
                </c:pt>
                <c:pt idx="1">
                  <c:v>0.17896712103102105</c:v>
                </c:pt>
                <c:pt idx="2">
                  <c:v>0.17575622462628776</c:v>
                </c:pt>
                <c:pt idx="3">
                  <c:v>0.17159600970138608</c:v>
                </c:pt>
                <c:pt idx="4">
                  <c:v>0.16964619872547462</c:v>
                </c:pt>
                <c:pt idx="5">
                  <c:v>0.17181874193734717</c:v>
                </c:pt>
                <c:pt idx="6">
                  <c:v>0.17377059523380323</c:v>
                </c:pt>
                <c:pt idx="7">
                  <c:v>0.17339455364888598</c:v>
                </c:pt>
                <c:pt idx="8">
                  <c:v>0.16906145405330936</c:v>
                </c:pt>
                <c:pt idx="9">
                  <c:v>0.16845392945731744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4-4EE0-983E-63FD8FAA0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246656"/>
        <c:axId val="290248192"/>
      </c:barChart>
      <c:catAx>
        <c:axId val="2902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48192"/>
        <c:crosses val="autoZero"/>
        <c:auto val="1"/>
        <c:lblAlgn val="ctr"/>
        <c:lblOffset val="100"/>
        <c:noMultiLvlLbl val="0"/>
      </c:catAx>
      <c:valAx>
        <c:axId val="2902481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4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5870516185477"/>
          <c:y val="2.5428331875182269E-2"/>
          <c:w val="0.85219685039370074"/>
          <c:h val="0.5083391659375911"/>
        </c:manualLayout>
      </c:layout>
      <c:lineChart>
        <c:grouping val="standard"/>
        <c:varyColors val="0"/>
        <c:ser>
          <c:idx val="0"/>
          <c:order val="0"/>
          <c:tx>
            <c:strRef>
              <c:f>'3.1'!$A$62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'3.1'!$B$61:$K$61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'3.1'!$B$62:$K$62</c:f>
              <c:numCache>
                <c:formatCode>_-* #,##0_-;\-* #,##0_-;_-* "-"??_-;_-@_-</c:formatCode>
                <c:ptCount val="10"/>
                <c:pt idx="0">
                  <c:v>11793</c:v>
                </c:pt>
                <c:pt idx="1">
                  <c:v>12421</c:v>
                </c:pt>
                <c:pt idx="2">
                  <c:v>12632</c:v>
                </c:pt>
                <c:pt idx="3">
                  <c:v>15096</c:v>
                </c:pt>
                <c:pt idx="4">
                  <c:v>15803</c:v>
                </c:pt>
                <c:pt idx="5">
                  <c:v>17279</c:v>
                </c:pt>
                <c:pt idx="6">
                  <c:v>19561</c:v>
                </c:pt>
                <c:pt idx="7">
                  <c:v>19570</c:v>
                </c:pt>
                <c:pt idx="8">
                  <c:v>21192</c:v>
                </c:pt>
                <c:pt idx="9">
                  <c:v>22974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D-45C7-A401-7152B7D7377C}"/>
            </c:ext>
          </c:extLst>
        </c:ser>
        <c:ser>
          <c:idx val="1"/>
          <c:order val="1"/>
          <c:tx>
            <c:strRef>
              <c:f>'3.1'!$A$63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'3.1'!$B$61:$K$61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'3.1'!$B$63:$K$63</c:f>
              <c:numCache>
                <c:formatCode>#,##0</c:formatCode>
                <c:ptCount val="10"/>
                <c:pt idx="0">
                  <c:v>156936</c:v>
                </c:pt>
                <c:pt idx="1">
                  <c:v>159376</c:v>
                </c:pt>
                <c:pt idx="2">
                  <c:v>165519</c:v>
                </c:pt>
                <c:pt idx="3">
                  <c:v>174553</c:v>
                </c:pt>
                <c:pt idx="4">
                  <c:v>181057</c:v>
                </c:pt>
                <c:pt idx="5">
                  <c:v>188534</c:v>
                </c:pt>
                <c:pt idx="6">
                  <c:v>196962</c:v>
                </c:pt>
                <c:pt idx="7">
                  <c:v>204442</c:v>
                </c:pt>
                <c:pt idx="8">
                  <c:v>208111</c:v>
                </c:pt>
                <c:pt idx="9">
                  <c:v>217763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D-45C7-A401-7152B7D7377C}"/>
            </c:ext>
          </c:extLst>
        </c:ser>
        <c:ser>
          <c:idx val="2"/>
          <c:order val="2"/>
          <c:tx>
            <c:strRef>
              <c:f>'3.1'!$A$64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'3.1'!$B$61:$K$61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'3.1'!$B$64:$K$64</c:f>
              <c:numCache>
                <c:formatCode>_-* #,##0_-;\-* #,##0_-;_-* "-"??_-;_-@_-</c:formatCode>
                <c:ptCount val="10"/>
                <c:pt idx="0">
                  <c:v>44274</c:v>
                </c:pt>
                <c:pt idx="1">
                  <c:v>46873</c:v>
                </c:pt>
                <c:pt idx="2">
                  <c:v>51847</c:v>
                </c:pt>
                <c:pt idx="3">
                  <c:v>56587</c:v>
                </c:pt>
                <c:pt idx="4">
                  <c:v>61031</c:v>
                </c:pt>
                <c:pt idx="5">
                  <c:v>65852</c:v>
                </c:pt>
                <c:pt idx="6">
                  <c:v>69171</c:v>
                </c:pt>
                <c:pt idx="7">
                  <c:v>74630</c:v>
                </c:pt>
                <c:pt idx="8">
                  <c:v>76662</c:v>
                </c:pt>
                <c:pt idx="9">
                  <c:v>82936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8D-45C7-A401-7152B7D7377C}"/>
            </c:ext>
          </c:extLst>
        </c:ser>
        <c:ser>
          <c:idx val="3"/>
          <c:order val="3"/>
          <c:tx>
            <c:strRef>
              <c:f>'3.1'!$A$65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'3.1'!$B$61:$K$61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'3.1'!$B$65:$K$65</c:f>
              <c:numCache>
                <c:formatCode>#,##0</c:formatCode>
                <c:ptCount val="10"/>
                <c:pt idx="0">
                  <c:v>66995</c:v>
                </c:pt>
                <c:pt idx="1">
                  <c:v>70915</c:v>
                </c:pt>
                <c:pt idx="2">
                  <c:v>75959</c:v>
                </c:pt>
                <c:pt idx="3">
                  <c:v>81702</c:v>
                </c:pt>
                <c:pt idx="4">
                  <c:v>89509</c:v>
                </c:pt>
                <c:pt idx="5">
                  <c:v>97802</c:v>
                </c:pt>
                <c:pt idx="6">
                  <c:v>104995</c:v>
                </c:pt>
                <c:pt idx="7">
                  <c:v>112891</c:v>
                </c:pt>
                <c:pt idx="8">
                  <c:v>117071</c:v>
                </c:pt>
                <c:pt idx="9">
                  <c:v>128272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8D-45C7-A401-7152B7D73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9176"/>
        <c:axId val="725921632"/>
      </c:lineChart>
      <c:catAx>
        <c:axId val="72592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1632"/>
        <c:crosses val="autoZero"/>
        <c:auto val="1"/>
        <c:lblAlgn val="ctr"/>
        <c:lblOffset val="100"/>
        <c:noMultiLvlLbl val="0"/>
      </c:catAx>
      <c:valAx>
        <c:axId val="72592163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DA-4648-9298-61B39EF251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DA-4648-9298-61B39EF251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DA-4648-9298-61B39EF251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DA-4648-9298-61B39EF251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('3.2 '!$A$14:$A$15,'3.2 '!$A$17:$A$18)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('3.2 '!$B$14:$B$15,'3.2 '!$B$17:$B$18)</c:f>
              <c:numCache>
                <c:formatCode>0.0%</c:formatCode>
                <c:ptCount val="4"/>
                <c:pt idx="0">
                  <c:v>4.2118157986842764E-2</c:v>
                </c:pt>
                <c:pt idx="1">
                  <c:v>0.56048971778369849</c:v>
                </c:pt>
                <c:pt idx="2">
                  <c:v>0.15812255801827155</c:v>
                </c:pt>
                <c:pt idx="3">
                  <c:v>0.23926956621118722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DA-4648-9298-61B39EF25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7D-4949-A9B2-D43D91DA2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7D-4949-A9B2-D43D91DA2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7D-4949-A9B2-D43D91DA2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7D-4949-A9B2-D43D91DA2168}"/>
              </c:ext>
            </c:extLst>
          </c:dPt>
          <c:dLbls>
            <c:dLbl>
              <c:idx val="0"/>
              <c:layout>
                <c:manualLayout>
                  <c:x val="-1.3023460248575921E-2"/>
                  <c:y val="3.7407088819779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D-4949-A9B2-D43D91DA2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('3.2 '!$A$14:$A$15,'3.2 '!$A$17:$A$18)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('3.2 '!$K$14:$K$15,'3.2 '!$K$17:$K$18)</c:f>
              <c:numCache>
                <c:formatCode>0.0%</c:formatCode>
                <c:ptCount val="4"/>
                <c:pt idx="0">
                  <c:v>5.0833619135071742E-2</c:v>
                </c:pt>
                <c:pt idx="1">
                  <c:v>0.48183517905939882</c:v>
                </c:pt>
                <c:pt idx="2">
                  <c:v>0.18350905530540221</c:v>
                </c:pt>
                <c:pt idx="3">
                  <c:v>0.28382214650012721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7D-4949-A9B2-D43D91DA2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'3.2 '!$A$59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'!$B$58:$K$58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'3.2 '!$B$59:$K$59</c:f>
              <c:numCache>
                <c:formatCode>0.0%</c:formatCode>
                <c:ptCount val="10"/>
                <c:pt idx="0">
                  <c:v>4.2118157986842764E-2</c:v>
                </c:pt>
                <c:pt idx="1">
                  <c:v>4.2892415007683406E-2</c:v>
                </c:pt>
                <c:pt idx="2">
                  <c:v>4.1286847498177848E-2</c:v>
                </c:pt>
                <c:pt idx="3">
                  <c:v>4.6033091620977136E-2</c:v>
                </c:pt>
                <c:pt idx="4">
                  <c:v>4.5489349453080023E-2</c:v>
                </c:pt>
                <c:pt idx="5">
                  <c:v>4.6767370292881368E-2</c:v>
                </c:pt>
                <c:pt idx="6">
                  <c:v>5.0067956865947082E-2</c:v>
                </c:pt>
                <c:pt idx="7">
                  <c:v>4.7553902117205671E-2</c:v>
                </c:pt>
                <c:pt idx="8">
                  <c:v>5.0095027373556859E-2</c:v>
                </c:pt>
                <c:pt idx="9">
                  <c:v>5.0833619135071742E-2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5-4E6C-873A-31C003907842}"/>
            </c:ext>
          </c:extLst>
        </c:ser>
        <c:ser>
          <c:idx val="1"/>
          <c:order val="1"/>
          <c:tx>
            <c:strRef>
              <c:f>'3.2 '!$A$60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'!$B$58:$K$58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'3.2 '!$B$60:$K$60</c:f>
              <c:numCache>
                <c:formatCode>0.0%</c:formatCode>
                <c:ptCount val="10"/>
                <c:pt idx="0">
                  <c:v>0.56048971778369849</c:v>
                </c:pt>
                <c:pt idx="1">
                  <c:v>0.55035999792806944</c:v>
                </c:pt>
                <c:pt idx="2">
                  <c:v>0.54098778586533403</c:v>
                </c:pt>
                <c:pt idx="3">
                  <c:v>0.53227439333044657</c:v>
                </c:pt>
                <c:pt idx="4">
                  <c:v>0.52117731721358662</c:v>
                </c:pt>
                <c:pt idx="5">
                  <c:v>0.51028643965496245</c:v>
                </c:pt>
                <c:pt idx="6">
                  <c:v>0.50414012168246358</c:v>
                </c:pt>
                <c:pt idx="7">
                  <c:v>0.49678154607285441</c:v>
                </c:pt>
                <c:pt idx="8">
                  <c:v>0.49194631189780541</c:v>
                </c:pt>
                <c:pt idx="9">
                  <c:v>0.48183517905939882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5-4E6C-873A-31C003907842}"/>
            </c:ext>
          </c:extLst>
        </c:ser>
        <c:ser>
          <c:idx val="2"/>
          <c:order val="2"/>
          <c:tx>
            <c:strRef>
              <c:f>'3.2 '!$A$61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'!$B$58:$K$58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'3.2 '!$B$61:$K$61</c:f>
              <c:numCache>
                <c:formatCode>0.0%</c:formatCode>
                <c:ptCount val="10"/>
                <c:pt idx="0">
                  <c:v>0.15812255801827155</c:v>
                </c:pt>
                <c:pt idx="1">
                  <c:v>0.16186266553861561</c:v>
                </c:pt>
                <c:pt idx="2">
                  <c:v>0.16945845331206671</c:v>
                </c:pt>
                <c:pt idx="3">
                  <c:v>0.17255395837017973</c:v>
                </c:pt>
                <c:pt idx="4">
                  <c:v>0.17567933218192286</c:v>
                </c:pt>
                <c:pt idx="5">
                  <c:v>0.17823513331366536</c:v>
                </c:pt>
                <c:pt idx="6">
                  <c:v>0.17704875233241785</c:v>
                </c:pt>
                <c:pt idx="7">
                  <c:v>0.1813463318858998</c:v>
                </c:pt>
                <c:pt idx="8">
                  <c:v>0.18121861969194111</c:v>
                </c:pt>
                <c:pt idx="9">
                  <c:v>0.18350905530540221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A5-4E6C-873A-31C003907842}"/>
            </c:ext>
          </c:extLst>
        </c:ser>
        <c:ser>
          <c:idx val="3"/>
          <c:order val="3"/>
          <c:tx>
            <c:strRef>
              <c:f>'3.2 '!$A$62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'!$B$58:$K$58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'3.2 '!$B$62:$K$62</c:f>
              <c:numCache>
                <c:formatCode>0.0%</c:formatCode>
                <c:ptCount val="10"/>
                <c:pt idx="0">
                  <c:v>0.23926956621118722</c:v>
                </c:pt>
                <c:pt idx="1">
                  <c:v>0.24488492152563152</c:v>
                </c:pt>
                <c:pt idx="2">
                  <c:v>0.24826691332442141</c:v>
                </c:pt>
                <c:pt idx="3">
                  <c:v>0.24913855667839652</c:v>
                </c:pt>
                <c:pt idx="4">
                  <c:v>0.25765400115141046</c:v>
                </c:pt>
                <c:pt idx="5">
                  <c:v>0.26471105673849088</c:v>
                </c:pt>
                <c:pt idx="6">
                  <c:v>0.26874316911917151</c:v>
                </c:pt>
                <c:pt idx="7">
                  <c:v>0.2743182199240401</c:v>
                </c:pt>
                <c:pt idx="8">
                  <c:v>0.27674004103669664</c:v>
                </c:pt>
                <c:pt idx="9">
                  <c:v>0.28382214650012721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A5-4E6C-873A-31C003907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417888"/>
        <c:axId val="892416576"/>
      </c:barChart>
      <c:catAx>
        <c:axId val="8924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6576"/>
        <c:crosses val="autoZero"/>
        <c:auto val="1"/>
        <c:lblAlgn val="ctr"/>
        <c:lblOffset val="100"/>
        <c:noMultiLvlLbl val="0"/>
      </c:catAx>
      <c:valAx>
        <c:axId val="892416576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'!$B$58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64-43EE-BABF-215D81DBAF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64-43EE-BABF-215D81DBAF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64-43EE-BABF-215D81DBAF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64-43EE-BABF-215D81DBAF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'!$A$59:$A$62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'!$B$59:$B$62</c:f>
              <c:numCache>
                <c:formatCode>0.0%</c:formatCode>
                <c:ptCount val="4"/>
                <c:pt idx="0">
                  <c:v>4.2118157986842764E-2</c:v>
                </c:pt>
                <c:pt idx="1">
                  <c:v>0.56048971778369849</c:v>
                </c:pt>
                <c:pt idx="2">
                  <c:v>0.15812255801827155</c:v>
                </c:pt>
                <c:pt idx="3">
                  <c:v>0.23926956621118722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64-43EE-BABF-215D81DBA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'!$K$58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82-4E63-B3D6-D0DB9BE46E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82-4E63-B3D6-D0DB9BE46E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82-4E63-B3D6-D0DB9BE46E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82-4E63-B3D6-D0DB9BE46E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'!$A$59:$A$62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'!$K$59:$K$62</c:f>
              <c:numCache>
                <c:formatCode>0.0%</c:formatCode>
                <c:ptCount val="4"/>
                <c:pt idx="0">
                  <c:v>5.0833619135071742E-2</c:v>
                </c:pt>
                <c:pt idx="1">
                  <c:v>0.48183517905939882</c:v>
                </c:pt>
                <c:pt idx="2">
                  <c:v>0.18350905530540221</c:v>
                </c:pt>
                <c:pt idx="3">
                  <c:v>0.28382214650012721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82-4E63-B3D6-D0DB9BE46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83409766086933E-2"/>
          <c:y val="4.3045708141030377E-2"/>
          <c:w val="0.94975628046494187"/>
          <c:h val="0.78211176383324976"/>
        </c:manualLayout>
      </c:layout>
      <c:lineChart>
        <c:grouping val="standard"/>
        <c:varyColors val="0"/>
        <c:ser>
          <c:idx val="0"/>
          <c:order val="0"/>
          <c:tx>
            <c:strRef>
              <c:f>'3.3'!$A$4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'3.3'!$B$4:$K$4</c:f>
              <c:numCache>
                <c:formatCode>_-* #,##0_-;\-* #,##0_-;_-* "-"??_-;_-@_-</c:formatCode>
                <c:ptCount val="10"/>
                <c:pt idx="0">
                  <c:v>11211</c:v>
                </c:pt>
                <c:pt idx="1">
                  <c:v>11771</c:v>
                </c:pt>
                <c:pt idx="2">
                  <c:v>11896</c:v>
                </c:pt>
                <c:pt idx="3">
                  <c:v>14013</c:v>
                </c:pt>
                <c:pt idx="4">
                  <c:v>15238</c:v>
                </c:pt>
                <c:pt idx="5">
                  <c:v>16667</c:v>
                </c:pt>
                <c:pt idx="6">
                  <c:v>18671</c:v>
                </c:pt>
                <c:pt idx="7">
                  <c:v>18582</c:v>
                </c:pt>
                <c:pt idx="8">
                  <c:v>20257</c:v>
                </c:pt>
                <c:pt idx="9">
                  <c:v>22007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5-4B74-A8D4-6BB1E143C98E}"/>
            </c:ext>
          </c:extLst>
        </c:ser>
        <c:ser>
          <c:idx val="1"/>
          <c:order val="1"/>
          <c:tx>
            <c:strRef>
              <c:f>'3.3'!$A$5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'3.3'!$B$5:$K$5</c:f>
              <c:numCache>
                <c:formatCode>_-* #,##0_-;\-* #,##0_-;_-* "-"??_-;_-@_-</c:formatCode>
                <c:ptCount val="10"/>
                <c:pt idx="0">
                  <c:v>75034</c:v>
                </c:pt>
                <c:pt idx="1">
                  <c:v>76312</c:v>
                </c:pt>
                <c:pt idx="2">
                  <c:v>80413</c:v>
                </c:pt>
                <c:pt idx="3">
                  <c:v>85099</c:v>
                </c:pt>
                <c:pt idx="4">
                  <c:v>87688</c:v>
                </c:pt>
                <c:pt idx="5">
                  <c:v>92414</c:v>
                </c:pt>
                <c:pt idx="6">
                  <c:v>95894</c:v>
                </c:pt>
                <c:pt idx="7">
                  <c:v>99033</c:v>
                </c:pt>
                <c:pt idx="8">
                  <c:v>98579</c:v>
                </c:pt>
                <c:pt idx="9">
                  <c:v>103178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5-4B74-A8D4-6BB1E143C98E}"/>
            </c:ext>
          </c:extLst>
        </c:ser>
        <c:ser>
          <c:idx val="2"/>
          <c:order val="2"/>
          <c:tx>
            <c:strRef>
              <c:f>'3.3'!$A$7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'3.3'!$B$7:$K$7</c:f>
              <c:numCache>
                <c:formatCode>#,##0</c:formatCode>
                <c:ptCount val="10"/>
                <c:pt idx="0">
                  <c:v>22747</c:v>
                </c:pt>
                <c:pt idx="1">
                  <c:v>23907</c:v>
                </c:pt>
                <c:pt idx="2">
                  <c:v>25830</c:v>
                </c:pt>
                <c:pt idx="3">
                  <c:v>27644</c:v>
                </c:pt>
                <c:pt idx="4">
                  <c:v>29282</c:v>
                </c:pt>
                <c:pt idx="5">
                  <c:v>30846</c:v>
                </c:pt>
                <c:pt idx="6">
                  <c:v>31801</c:v>
                </c:pt>
                <c:pt idx="7">
                  <c:v>33356</c:v>
                </c:pt>
                <c:pt idx="8">
                  <c:v>33009</c:v>
                </c:pt>
                <c:pt idx="9">
                  <c:v>35350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25-4B74-A8D4-6BB1E143C98E}"/>
            </c:ext>
          </c:extLst>
        </c:ser>
        <c:ser>
          <c:idx val="3"/>
          <c:order val="3"/>
          <c:tx>
            <c:strRef>
              <c:f>'3.3'!$A$8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'3.3'!$B$8:$K$8</c:f>
              <c:numCache>
                <c:formatCode>_-* #,##0_-;\-* #,##0_-;_-* "-"??_-;_-@_-</c:formatCode>
                <c:ptCount val="10"/>
                <c:pt idx="0">
                  <c:v>15143</c:v>
                </c:pt>
                <c:pt idx="1">
                  <c:v>16124</c:v>
                </c:pt>
                <c:pt idx="2">
                  <c:v>17366</c:v>
                </c:pt>
                <c:pt idx="3">
                  <c:v>18940</c:v>
                </c:pt>
                <c:pt idx="4">
                  <c:v>20139</c:v>
                </c:pt>
                <c:pt idx="5">
                  <c:v>21792</c:v>
                </c:pt>
                <c:pt idx="6">
                  <c:v>22427</c:v>
                </c:pt>
                <c:pt idx="7">
                  <c:v>24257</c:v>
                </c:pt>
                <c:pt idx="8">
                  <c:v>24405</c:v>
                </c:pt>
                <c:pt idx="9">
                  <c:v>26946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25-4B74-A8D4-6BB1E143C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289344"/>
        <c:axId val="291295232"/>
      </c:lineChart>
      <c:catAx>
        <c:axId val="2912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95232"/>
        <c:crosses val="autoZero"/>
        <c:auto val="1"/>
        <c:lblAlgn val="ctr"/>
        <c:lblOffset val="100"/>
        <c:noMultiLvlLbl val="0"/>
      </c:catAx>
      <c:valAx>
        <c:axId val="29129523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I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B'!$B$3:$I$3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'Figure B'!$B$6:$K$6</c:f>
              <c:numCache>
                <c:formatCode>#,##0_ ;\-#,##0\ </c:formatCode>
                <c:ptCount val="10"/>
                <c:pt idx="0">
                  <c:v>8811</c:v>
                </c:pt>
                <c:pt idx="1">
                  <c:v>10357</c:v>
                </c:pt>
                <c:pt idx="2">
                  <c:v>9503</c:v>
                </c:pt>
                <c:pt idx="3">
                  <c:v>10125</c:v>
                </c:pt>
                <c:pt idx="4">
                  <c:v>8739</c:v>
                </c:pt>
                <c:pt idx="5">
                  <c:v>9310</c:v>
                </c:pt>
                <c:pt idx="6">
                  <c:v>8750</c:v>
                </c:pt>
                <c:pt idx="7">
                  <c:v>10382</c:v>
                </c:pt>
                <c:pt idx="8">
                  <c:v>10026</c:v>
                </c:pt>
                <c:pt idx="9">
                  <c:v>8209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5-4780-AC1B-343106819692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B'!$B$3:$I$3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'Figure B'!$B$7:$K$7</c:f>
              <c:numCache>
                <c:formatCode>#,##0_ ;\-#,##0\ </c:formatCode>
                <c:ptCount val="10"/>
                <c:pt idx="0">
                  <c:v>-8182</c:v>
                </c:pt>
                <c:pt idx="1">
                  <c:v>-6970</c:v>
                </c:pt>
                <c:pt idx="2">
                  <c:v>-8726</c:v>
                </c:pt>
                <c:pt idx="3">
                  <c:v>-8115</c:v>
                </c:pt>
                <c:pt idx="4">
                  <c:v>-8978</c:v>
                </c:pt>
                <c:pt idx="5">
                  <c:v>-8833</c:v>
                </c:pt>
                <c:pt idx="6">
                  <c:v>-7806</c:v>
                </c:pt>
                <c:pt idx="7">
                  <c:v>-9697</c:v>
                </c:pt>
                <c:pt idx="8">
                  <c:v>-13501</c:v>
                </c:pt>
                <c:pt idx="9">
                  <c:v>-7917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5-4780-AC1B-343106819692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'Figure B'!$B$3:$I$3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'Figure B'!$B$8:$K$8</c:f>
              <c:numCache>
                <c:formatCode>#,##0_ ;\-#,##0\ </c:formatCode>
                <c:ptCount val="10"/>
                <c:pt idx="0">
                  <c:v>25079</c:v>
                </c:pt>
                <c:pt idx="1">
                  <c:v>25346</c:v>
                </c:pt>
                <c:pt idx="2">
                  <c:v>31824</c:v>
                </c:pt>
                <c:pt idx="3">
                  <c:v>37160</c:v>
                </c:pt>
                <c:pt idx="4">
                  <c:v>36378</c:v>
                </c:pt>
                <c:pt idx="5">
                  <c:v>39769</c:v>
                </c:pt>
                <c:pt idx="6">
                  <c:v>38706</c:v>
                </c:pt>
                <c:pt idx="7">
                  <c:v>39946</c:v>
                </c:pt>
                <c:pt idx="8">
                  <c:v>37917</c:v>
                </c:pt>
                <c:pt idx="9">
                  <c:v>45176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5-4780-AC1B-343106819692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'Figure B'!$B$3:$I$3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'Figure B'!$B$9:$K$9</c:f>
              <c:numCache>
                <c:formatCode>#,##0_ ;\-#,##0\ </c:formatCode>
                <c:ptCount val="10"/>
                <c:pt idx="0">
                  <c:v>-17398</c:v>
                </c:pt>
                <c:pt idx="1">
                  <c:v>-15759</c:v>
                </c:pt>
                <c:pt idx="2">
                  <c:v>-15452</c:v>
                </c:pt>
                <c:pt idx="3">
                  <c:v>-15179</c:v>
                </c:pt>
                <c:pt idx="4">
                  <c:v>-16916</c:v>
                </c:pt>
                <c:pt idx="5">
                  <c:v>-17702</c:v>
                </c:pt>
                <c:pt idx="6">
                  <c:v>-17484</c:v>
                </c:pt>
                <c:pt idx="7">
                  <c:v>-19102</c:v>
                </c:pt>
                <c:pt idx="8">
                  <c:v>-26414</c:v>
                </c:pt>
                <c:pt idx="9">
                  <c:v>-16267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45-4780-AC1B-343106819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5920512"/>
        <c:axId val="265922048"/>
      </c:barChart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45-4780-AC1B-343106819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B'!$B$4:$K$4</c:f>
              <c:numCache>
                <c:formatCode>#,##0_ ;\-#,##0\ </c:formatCode>
                <c:ptCount val="10"/>
                <c:pt idx="0">
                  <c:v>629</c:v>
                </c:pt>
                <c:pt idx="1">
                  <c:v>3387</c:v>
                </c:pt>
                <c:pt idx="2">
                  <c:v>777</c:v>
                </c:pt>
                <c:pt idx="3">
                  <c:v>2010</c:v>
                </c:pt>
                <c:pt idx="4">
                  <c:v>-239</c:v>
                </c:pt>
                <c:pt idx="5">
                  <c:v>477</c:v>
                </c:pt>
                <c:pt idx="6">
                  <c:v>944</c:v>
                </c:pt>
                <c:pt idx="7">
                  <c:v>685</c:v>
                </c:pt>
                <c:pt idx="8">
                  <c:v>-3475</c:v>
                </c:pt>
                <c:pt idx="9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45-4780-AC1B-343106819692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B'!$B$5:$K$5</c:f>
              <c:numCache>
                <c:formatCode>#,##0_ ;\-#,##0\ </c:formatCode>
                <c:ptCount val="10"/>
                <c:pt idx="0">
                  <c:v>7681</c:v>
                </c:pt>
                <c:pt idx="1">
                  <c:v>9587</c:v>
                </c:pt>
                <c:pt idx="2">
                  <c:v>16372</c:v>
                </c:pt>
                <c:pt idx="3">
                  <c:v>21981</c:v>
                </c:pt>
                <c:pt idx="4">
                  <c:v>19462</c:v>
                </c:pt>
                <c:pt idx="5">
                  <c:v>22067</c:v>
                </c:pt>
                <c:pt idx="6">
                  <c:v>21222</c:v>
                </c:pt>
                <c:pt idx="7">
                  <c:v>20844</c:v>
                </c:pt>
                <c:pt idx="8">
                  <c:v>11503</c:v>
                </c:pt>
                <c:pt idx="9">
                  <c:v>28909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45-4780-AC1B-343106819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20512"/>
        <c:axId val="265922048"/>
      </c:lineChart>
      <c:catAx>
        <c:axId val="2659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2048"/>
        <c:crosses val="autoZero"/>
        <c:auto val="1"/>
        <c:lblAlgn val="ctr"/>
        <c:lblOffset val="100"/>
        <c:noMultiLvlLbl val="0"/>
      </c:catAx>
      <c:valAx>
        <c:axId val="2659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'3.4 '!$O$4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13-4308-9667-59844D0253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13-4308-9667-59844D0253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13-4308-9667-59844D0253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13-4308-9667-59844D0253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 '!$N$5:$N$8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'3.4 '!$O$5:$O$8</c:f>
              <c:numCache>
                <c:formatCode>0.0%</c:formatCode>
                <c:ptCount val="4"/>
                <c:pt idx="0">
                  <c:v>9.0312965722801786E-2</c:v>
                </c:pt>
                <c:pt idx="1">
                  <c:v>0.60445482740564704</c:v>
                </c:pt>
                <c:pt idx="2">
                  <c:v>0.1832440488178193</c:v>
                </c:pt>
                <c:pt idx="3">
                  <c:v>0.12198815805373182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13-4308-9667-59844D02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'3.4 '!$N$5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'!$O$4:$X$4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'3.4 '!$O$5:$X$5</c:f>
              <c:numCache>
                <c:formatCode>0.0%</c:formatCode>
                <c:ptCount val="10"/>
                <c:pt idx="0">
                  <c:v>9.0312965722801786E-2</c:v>
                </c:pt>
                <c:pt idx="1">
                  <c:v>9.1879107669731647E-2</c:v>
                </c:pt>
                <c:pt idx="2">
                  <c:v>8.7790118445813803E-2</c:v>
                </c:pt>
                <c:pt idx="3">
                  <c:v>9.617971667032725E-2</c:v>
                </c:pt>
                <c:pt idx="4">
                  <c:v>0.10002166107635857</c:v>
                </c:pt>
                <c:pt idx="5">
                  <c:v>0.10306148318997768</c:v>
                </c:pt>
                <c:pt idx="6">
                  <c:v>0.11061477667912768</c:v>
                </c:pt>
                <c:pt idx="7">
                  <c:v>0.10604469605314219</c:v>
                </c:pt>
                <c:pt idx="8">
                  <c:v>0.11493333333333333</c:v>
                </c:pt>
                <c:pt idx="9">
                  <c:v>0.11738256143289187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7-43AC-B19B-04D8E0808631}"/>
            </c:ext>
          </c:extLst>
        </c:ser>
        <c:ser>
          <c:idx val="1"/>
          <c:order val="1"/>
          <c:tx>
            <c:strRef>
              <c:f>'3.4 '!$N$6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'!$O$4:$X$4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'3.4 '!$O$6:$X$6</c:f>
              <c:numCache>
                <c:formatCode>0.0%</c:formatCode>
                <c:ptCount val="10"/>
                <c:pt idx="0">
                  <c:v>0.60445482740564704</c:v>
                </c:pt>
                <c:pt idx="1">
                  <c:v>0.5956569929906177</c:v>
                </c:pt>
                <c:pt idx="2">
                  <c:v>0.59343197667982728</c:v>
                </c:pt>
                <c:pt idx="3">
                  <c:v>0.58408604216999782</c:v>
                </c:pt>
                <c:pt idx="4">
                  <c:v>0.5755807465850985</c:v>
                </c:pt>
                <c:pt idx="5">
                  <c:v>0.57144800549100605</c:v>
                </c:pt>
                <c:pt idx="6">
                  <c:v>0.56811597637342781</c:v>
                </c:pt>
                <c:pt idx="7">
                  <c:v>0.56516652589768757</c:v>
                </c:pt>
                <c:pt idx="8">
                  <c:v>0.55931347517730501</c:v>
                </c:pt>
                <c:pt idx="9">
                  <c:v>0.55033843429467522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7-43AC-B19B-04D8E0808631}"/>
            </c:ext>
          </c:extLst>
        </c:ser>
        <c:ser>
          <c:idx val="2"/>
          <c:order val="2"/>
          <c:tx>
            <c:strRef>
              <c:f>'3.4 '!$N$7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'!$O$4:$X$4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'3.4 '!$O$7:$X$7</c:f>
              <c:numCache>
                <c:formatCode>0.0%</c:formatCode>
                <c:ptCount val="10"/>
                <c:pt idx="0">
                  <c:v>0.1832440488178193</c:v>
                </c:pt>
                <c:pt idx="1">
                  <c:v>0.18660724042649515</c:v>
                </c:pt>
                <c:pt idx="2">
                  <c:v>0.19062027231467474</c:v>
                </c:pt>
                <c:pt idx="3">
                  <c:v>0.18973753569075336</c:v>
                </c:pt>
                <c:pt idx="4">
                  <c:v>0.19220595088843234</c:v>
                </c:pt>
                <c:pt idx="5">
                  <c:v>0.19073825586356583</c:v>
                </c:pt>
                <c:pt idx="6">
                  <c:v>0.18840236265721919</c:v>
                </c:pt>
                <c:pt idx="7">
                  <c:v>0.1903577053895496</c:v>
                </c:pt>
                <c:pt idx="8">
                  <c:v>0.18728510638297871</c:v>
                </c:pt>
                <c:pt idx="9">
                  <c:v>0.18855243998058471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7-43AC-B19B-04D8E0808631}"/>
            </c:ext>
          </c:extLst>
        </c:ser>
        <c:ser>
          <c:idx val="3"/>
          <c:order val="3"/>
          <c:tx>
            <c:strRef>
              <c:f>'3.4 '!$N$8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'3.4 '!$O$4:$X$4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'3.4 '!$O$8:$X$8</c:f>
              <c:numCache>
                <c:formatCode>0.0%</c:formatCode>
                <c:ptCount val="10"/>
                <c:pt idx="0">
                  <c:v>0.12198815805373182</c:v>
                </c:pt>
                <c:pt idx="1">
                  <c:v>0.12585665891315548</c:v>
                </c:pt>
                <c:pt idx="2">
                  <c:v>0.12815763255968415</c:v>
                </c:pt>
                <c:pt idx="3">
                  <c:v>0.12999670546892159</c:v>
                </c:pt>
                <c:pt idx="4">
                  <c:v>0.13219164145011061</c:v>
                </c:pt>
                <c:pt idx="5">
                  <c:v>0.1347522554554505</c:v>
                </c:pt>
                <c:pt idx="6">
                  <c:v>0.13286688429022531</c:v>
                </c:pt>
                <c:pt idx="7">
                  <c:v>0.1384310726596206</c:v>
                </c:pt>
                <c:pt idx="8">
                  <c:v>0.13846808510638298</c:v>
                </c:pt>
                <c:pt idx="9">
                  <c:v>0.14372656429184824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F7-43AC-B19B-04D8E0808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7926616"/>
        <c:axId val="727928584"/>
      </c:barChart>
      <c:catAx>
        <c:axId val="72792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928584"/>
        <c:crosses val="autoZero"/>
        <c:auto val="1"/>
        <c:lblAlgn val="ctr"/>
        <c:lblOffset val="100"/>
        <c:noMultiLvlLbl val="0"/>
      </c:catAx>
      <c:valAx>
        <c:axId val="727928584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92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'3.4 '!$X$4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6-4D99-B269-D4C716EC4F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6-4D99-B269-D4C716EC4F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F6-4D99-B269-D4C716EC4F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F6-4D99-B269-D4C716EC4F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 '!$N$5:$N$8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'3.4 '!$X$5:$X$8</c:f>
              <c:numCache>
                <c:formatCode>0.0%</c:formatCode>
                <c:ptCount val="4"/>
                <c:pt idx="0">
                  <c:v>0.11738256143289187</c:v>
                </c:pt>
                <c:pt idx="1">
                  <c:v>0.55033843429467522</c:v>
                </c:pt>
                <c:pt idx="2">
                  <c:v>0.18855243998058471</c:v>
                </c:pt>
                <c:pt idx="3">
                  <c:v>0.14372656429184824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F6-4D99-B269-D4C716EC4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27282852019732E-2"/>
          <c:y val="4.9079754601226995E-2"/>
          <c:w val="0.89652778551195955"/>
          <c:h val="0.77910406904658391"/>
        </c:manualLayout>
      </c:layout>
      <c:lineChart>
        <c:grouping val="standard"/>
        <c:varyColors val="0"/>
        <c:ser>
          <c:idx val="0"/>
          <c:order val="0"/>
          <c:tx>
            <c:strRef>
              <c:f>'3.6'!$A$6</c:f>
              <c:strCache>
                <c:ptCount val="1"/>
                <c:pt idx="0">
                  <c:v>Total 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'3.6'!$B$6:$K$6</c:f>
              <c:numCache>
                <c:formatCode>_-* #,##0_-;\-* #,##0_-;_-* "-"??_-;_-@_-</c:formatCode>
                <c:ptCount val="10"/>
                <c:pt idx="0">
                  <c:v>82484</c:v>
                </c:pt>
                <c:pt idx="1">
                  <c:v>83714</c:v>
                </c:pt>
                <c:pt idx="2">
                  <c:v>85842</c:v>
                </c:pt>
                <c:pt idx="3">
                  <c:v>90537</c:v>
                </c:pt>
                <c:pt idx="4">
                  <c:v>93934</c:v>
                </c:pt>
                <c:pt idx="5">
                  <c:v>96732</c:v>
                </c:pt>
                <c:pt idx="6">
                  <c:v>101958</c:v>
                </c:pt>
                <c:pt idx="7">
                  <c:v>106397</c:v>
                </c:pt>
                <c:pt idx="8">
                  <c:v>110467</c:v>
                </c:pt>
                <c:pt idx="9">
                  <c:v>115552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D-40B0-B97B-D2977952A4D3}"/>
            </c:ext>
          </c:extLst>
        </c:ser>
        <c:ser>
          <c:idx val="1"/>
          <c:order val="1"/>
          <c:tx>
            <c:strRef>
              <c:f>'3.6'!$A$7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'3.6'!$B$7:$K$7</c:f>
              <c:numCache>
                <c:formatCode>#,##0</c:formatCode>
                <c:ptCount val="10"/>
                <c:pt idx="0">
                  <c:v>21527</c:v>
                </c:pt>
                <c:pt idx="1">
                  <c:v>22966</c:v>
                </c:pt>
                <c:pt idx="2">
                  <c:v>26017</c:v>
                </c:pt>
                <c:pt idx="3">
                  <c:v>28943</c:v>
                </c:pt>
                <c:pt idx="4">
                  <c:v>31749</c:v>
                </c:pt>
                <c:pt idx="5">
                  <c:v>35006</c:v>
                </c:pt>
                <c:pt idx="6">
                  <c:v>37370</c:v>
                </c:pt>
                <c:pt idx="7">
                  <c:v>41274</c:v>
                </c:pt>
                <c:pt idx="8">
                  <c:v>43653</c:v>
                </c:pt>
                <c:pt idx="9">
                  <c:v>47586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D-40B0-B97B-D2977952A4D3}"/>
            </c:ext>
          </c:extLst>
        </c:ser>
        <c:ser>
          <c:idx val="2"/>
          <c:order val="2"/>
          <c:tx>
            <c:strRef>
              <c:f>'3.6'!$A$8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'3.6'!$B$8:$K$8</c:f>
              <c:numCache>
                <c:formatCode>_-* #,##0_-;\-* #,##0_-;_-* "-"??_-;_-@_-</c:formatCode>
                <c:ptCount val="10"/>
                <c:pt idx="0">
                  <c:v>51852</c:v>
                </c:pt>
                <c:pt idx="1">
                  <c:v>54791</c:v>
                </c:pt>
                <c:pt idx="2">
                  <c:v>58593</c:v>
                </c:pt>
                <c:pt idx="3">
                  <c:v>62762</c:v>
                </c:pt>
                <c:pt idx="4">
                  <c:v>69370</c:v>
                </c:pt>
                <c:pt idx="5">
                  <c:v>76010</c:v>
                </c:pt>
                <c:pt idx="6">
                  <c:v>82568</c:v>
                </c:pt>
                <c:pt idx="7">
                  <c:v>88634</c:v>
                </c:pt>
                <c:pt idx="8">
                  <c:v>92666</c:v>
                </c:pt>
                <c:pt idx="9">
                  <c:v>101326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BD-40B0-B97B-D2977952A4D3}"/>
            </c:ext>
          </c:extLst>
        </c:ser>
        <c:ser>
          <c:idx val="3"/>
          <c:order val="3"/>
          <c:tx>
            <c:strRef>
              <c:f>'3.6'!$A$9</c:f>
              <c:strCache>
                <c:ptCount val="1"/>
                <c:pt idx="0">
                  <c:v>Total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'3.6'!$B$3:$K$3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'3.6'!$B$9:$K$9</c:f>
              <c:numCache>
                <c:formatCode>_-* #,##0_-;\-* #,##0_-;_-* "-"??_-;_-@_-</c:formatCode>
                <c:ptCount val="10"/>
                <c:pt idx="0">
                  <c:v>73379</c:v>
                </c:pt>
                <c:pt idx="1">
                  <c:v>77757</c:v>
                </c:pt>
                <c:pt idx="2">
                  <c:v>84610</c:v>
                </c:pt>
                <c:pt idx="3">
                  <c:v>91705</c:v>
                </c:pt>
                <c:pt idx="4">
                  <c:v>101119</c:v>
                </c:pt>
                <c:pt idx="5">
                  <c:v>111016</c:v>
                </c:pt>
                <c:pt idx="6">
                  <c:v>119938</c:v>
                </c:pt>
                <c:pt idx="7">
                  <c:v>129908</c:v>
                </c:pt>
                <c:pt idx="8">
                  <c:v>136319</c:v>
                </c:pt>
                <c:pt idx="9">
                  <c:v>148912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BD-40B0-B97B-D2977952A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500992"/>
        <c:axId val="292502528"/>
      </c:lineChart>
      <c:catAx>
        <c:axId val="2925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2528"/>
        <c:crosses val="autoZero"/>
        <c:auto val="1"/>
        <c:lblAlgn val="ctr"/>
        <c:lblOffset val="100"/>
        <c:noMultiLvlLbl val="0"/>
      </c:catAx>
      <c:valAx>
        <c:axId val="292502528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'3.7'!$A$15</c:f>
              <c:strCache>
                <c:ptCount val="1"/>
                <c:pt idx="0">
                  <c:v>Total 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'3.7'!$B$12:$K$12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'3.7'!$B$15:$K$15</c:f>
              <c:numCache>
                <c:formatCode>0.0%</c:formatCode>
                <c:ptCount val="10"/>
                <c:pt idx="0">
                  <c:v>0.52920834322449839</c:v>
                </c:pt>
                <c:pt idx="1">
                  <c:v>0.51844603674963308</c:v>
                </c:pt>
                <c:pt idx="2">
                  <c:v>0.50361392063454813</c:v>
                </c:pt>
                <c:pt idx="3">
                  <c:v>0.49679546975998945</c:v>
                </c:pt>
                <c:pt idx="4">
                  <c:v>0.48158192901416536</c:v>
                </c:pt>
                <c:pt idx="5">
                  <c:v>0.46562181104029882</c:v>
                </c:pt>
                <c:pt idx="6">
                  <c:v>0.4594855247503335</c:v>
                </c:pt>
                <c:pt idx="7">
                  <c:v>0.45025285118808323</c:v>
                </c:pt>
                <c:pt idx="8">
                  <c:v>0.44762263661633966</c:v>
                </c:pt>
                <c:pt idx="9">
                  <c:v>0.43692903381934783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F-4851-8079-59042E189135}"/>
            </c:ext>
          </c:extLst>
        </c:ser>
        <c:ser>
          <c:idx val="1"/>
          <c:order val="1"/>
          <c:tx>
            <c:strRef>
              <c:f>'3.7'!$A$16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'3.7'!$B$12:$K$12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'3.7'!$B$16:$K$16</c:f>
              <c:numCache>
                <c:formatCode>0.0%</c:formatCode>
                <c:ptCount val="10"/>
                <c:pt idx="0">
                  <c:v>0.13811488294207092</c:v>
                </c:pt>
                <c:pt idx="1">
                  <c:v>0.14222987409503873</c:v>
                </c:pt>
                <c:pt idx="2">
                  <c:v>0.15263534602116724</c:v>
                </c:pt>
                <c:pt idx="3">
                  <c:v>0.15881629920654952</c:v>
                </c:pt>
                <c:pt idx="4">
                  <c:v>0.16277114425310044</c:v>
                </c:pt>
                <c:pt idx="5">
                  <c:v>0.16850222384812369</c:v>
                </c:pt>
                <c:pt idx="6">
                  <c:v>0.1684122291523957</c:v>
                </c:pt>
                <c:pt idx="7">
                  <c:v>0.17466409936311122</c:v>
                </c:pt>
                <c:pt idx="8">
                  <c:v>0.17688604702049548</c:v>
                </c:pt>
                <c:pt idx="9">
                  <c:v>0.17993375279811241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F-4851-8079-59042E189135}"/>
            </c:ext>
          </c:extLst>
        </c:ser>
        <c:ser>
          <c:idx val="2"/>
          <c:order val="2"/>
          <c:tx>
            <c:strRef>
              <c:f>'3.7'!$A$17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'3.7'!$B$12:$K$12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'3.7'!$B$17:$K$17</c:f>
              <c:numCache>
                <c:formatCode>0.0%</c:formatCode>
                <c:ptCount val="10"/>
                <c:pt idx="0">
                  <c:v>0.33267677383343064</c:v>
                </c:pt>
                <c:pt idx="1">
                  <c:v>0.33932408915532819</c:v>
                </c:pt>
                <c:pt idx="2">
                  <c:v>0.34375073334428463</c:v>
                </c:pt>
                <c:pt idx="3">
                  <c:v>0.344388231033461</c:v>
                </c:pt>
                <c:pt idx="4">
                  <c:v>0.35564692673273418</c:v>
                </c:pt>
                <c:pt idx="5">
                  <c:v>0.36587596511157749</c:v>
                </c:pt>
                <c:pt idx="6">
                  <c:v>0.37210224609727077</c:v>
                </c:pt>
                <c:pt idx="7">
                  <c:v>0.37508304944880555</c:v>
                </c:pt>
                <c:pt idx="8">
                  <c:v>0.37549131636316485</c:v>
                </c:pt>
                <c:pt idx="9">
                  <c:v>0.38313721338253975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F-4851-8079-59042E189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079904"/>
        <c:axId val="831096304"/>
      </c:barChart>
      <c:catAx>
        <c:axId val="8310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096304"/>
        <c:crosses val="autoZero"/>
        <c:auto val="1"/>
        <c:lblAlgn val="ctr"/>
        <c:lblOffset val="100"/>
        <c:noMultiLvlLbl val="0"/>
      </c:catAx>
      <c:valAx>
        <c:axId val="831096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0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9A-4431-9E90-004EA14B7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9A-4431-9E90-004EA14B7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9A-4431-9E90-004EA14B7E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'3.7'!$B$15:$B$17</c:f>
              <c:numCache>
                <c:formatCode>0.0%</c:formatCode>
                <c:ptCount val="3"/>
                <c:pt idx="0">
                  <c:v>0.52920834322449839</c:v>
                </c:pt>
                <c:pt idx="1">
                  <c:v>0.13811488294207092</c:v>
                </c:pt>
                <c:pt idx="2">
                  <c:v>0.33267677383343064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9A-4431-9E90-004EA14B7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B2-4521-8D0E-EFB02AD14C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B2-4521-8D0E-EFB02AD14C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B2-4521-8D0E-EFB02AD14C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'3.7'!$K$15:$K$17</c:f>
              <c:numCache>
                <c:formatCode>0.0%</c:formatCode>
                <c:ptCount val="3"/>
                <c:pt idx="0">
                  <c:v>0.43692903381934783</c:v>
                </c:pt>
                <c:pt idx="1">
                  <c:v>0.17993375279811241</c:v>
                </c:pt>
                <c:pt idx="2">
                  <c:v>0.38313721338253975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B2-4521-8D0E-EFB02AD14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C'!$A$3</c:f>
              <c:strCache>
                <c:ptCount val="1"/>
                <c:pt idx="0">
                  <c:v>Dublin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C'!$B$3:$K$3</c:f>
              <c:numCache>
                <c:formatCode>_-* #,##0_-;\-* #,##0_-;_-* "-"??_-;_-@_-</c:formatCode>
                <c:ptCount val="10"/>
                <c:pt idx="0">
                  <c:v>97718</c:v>
                </c:pt>
                <c:pt idx="1">
                  <c:v>102250</c:v>
                </c:pt>
                <c:pt idx="2">
                  <c:v>108891</c:v>
                </c:pt>
                <c:pt idx="3">
                  <c:v>118031</c:v>
                </c:pt>
                <c:pt idx="4">
                  <c:v>126257</c:v>
                </c:pt>
                <c:pt idx="5">
                  <c:v>137378</c:v>
                </c:pt>
                <c:pt idx="6">
                  <c:v>145899</c:v>
                </c:pt>
                <c:pt idx="7">
                  <c:v>156380</c:v>
                </c:pt>
                <c:pt idx="8">
                  <c:v>162108</c:v>
                </c:pt>
                <c:pt idx="9">
                  <c:v>175830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B-4D3A-89D1-FE9C2E661D66}"/>
            </c:ext>
          </c:extLst>
        </c:ser>
        <c:ser>
          <c:idx val="1"/>
          <c:order val="1"/>
          <c:tx>
            <c:strRef>
              <c:f>'Figure C'!$A$4</c:f>
              <c:strCache>
                <c:ptCount val="1"/>
                <c:pt idx="0">
                  <c:v>South and East (Mid East, Mid West, South East and South West)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C'!$B$4:$K$4</c:f>
              <c:numCache>
                <c:formatCode>_-* #,##0_-;\-* #,##0_-;_-* "-"??_-;_-@_-</c:formatCode>
                <c:ptCount val="10"/>
                <c:pt idx="0">
                  <c:v>124631</c:v>
                </c:pt>
                <c:pt idx="1">
                  <c:v>128197</c:v>
                </c:pt>
                <c:pt idx="2">
                  <c:v>135212</c:v>
                </c:pt>
                <c:pt idx="3">
                  <c:v>144794</c:v>
                </c:pt>
                <c:pt idx="4">
                  <c:v>152431</c:v>
                </c:pt>
                <c:pt idx="5">
                  <c:v>157911</c:v>
                </c:pt>
                <c:pt idx="6">
                  <c:v>165911</c:v>
                </c:pt>
                <c:pt idx="7">
                  <c:v>172476</c:v>
                </c:pt>
                <c:pt idx="8">
                  <c:v>178213</c:v>
                </c:pt>
                <c:pt idx="9">
                  <c:v>187819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B-4D3A-89D1-FE9C2E661D66}"/>
            </c:ext>
          </c:extLst>
        </c:ser>
        <c:ser>
          <c:idx val="2"/>
          <c:order val="2"/>
          <c:tx>
            <c:strRef>
              <c:f>'Figure C'!$A$5</c:f>
              <c:strCache>
                <c:ptCount val="1"/>
                <c:pt idx="0">
                  <c:v>BMW area (Border, Midlands, and West)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C'!$B$5:$K$5</c:f>
              <c:numCache>
                <c:formatCode>_-* #,##0_-;\-* #,##0_-;_-* "-"??_-;_-@_-</c:formatCode>
                <c:ptCount val="10"/>
                <c:pt idx="0">
                  <c:v>57649</c:v>
                </c:pt>
                <c:pt idx="1">
                  <c:v>59138</c:v>
                </c:pt>
                <c:pt idx="2">
                  <c:v>61854</c:v>
                </c:pt>
                <c:pt idx="3">
                  <c:v>65113</c:v>
                </c:pt>
                <c:pt idx="4">
                  <c:v>68712</c:v>
                </c:pt>
                <c:pt idx="5">
                  <c:v>74178</c:v>
                </c:pt>
                <c:pt idx="6">
                  <c:v>78879</c:v>
                </c:pt>
                <c:pt idx="7">
                  <c:v>82677</c:v>
                </c:pt>
                <c:pt idx="8">
                  <c:v>82715</c:v>
                </c:pt>
                <c:pt idx="9">
                  <c:v>88296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B-4D3A-89D1-FE9C2E66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670024"/>
        <c:axId val="800668384"/>
      </c:lineChart>
      <c:catAx>
        <c:axId val="8006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68384"/>
        <c:crosses val="autoZero"/>
        <c:auto val="1"/>
        <c:lblAlgn val="ctr"/>
        <c:lblOffset val="100"/>
        <c:noMultiLvlLbl val="0"/>
      </c:catAx>
      <c:valAx>
        <c:axId val="80066838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7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D'!$A$4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D'!$B$4:$K$4</c:f>
              <c:numCache>
                <c:formatCode>_-* #,##0_-;\-* #,##0_-;_-* "-"??_-;_-@_-</c:formatCode>
                <c:ptCount val="10"/>
                <c:pt idx="0">
                  <c:v>168729</c:v>
                </c:pt>
                <c:pt idx="1">
                  <c:v>171797</c:v>
                </c:pt>
                <c:pt idx="2">
                  <c:v>178151</c:v>
                </c:pt>
                <c:pt idx="3">
                  <c:v>189649</c:v>
                </c:pt>
                <c:pt idx="4">
                  <c:v>196860</c:v>
                </c:pt>
                <c:pt idx="5">
                  <c:v>205813</c:v>
                </c:pt>
                <c:pt idx="6">
                  <c:v>216523</c:v>
                </c:pt>
                <c:pt idx="7">
                  <c:v>224012</c:v>
                </c:pt>
                <c:pt idx="8">
                  <c:v>229303</c:v>
                </c:pt>
                <c:pt idx="9">
                  <c:v>240737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9-41F1-B317-66616809CC89}"/>
            </c:ext>
          </c:extLst>
        </c:ser>
        <c:ser>
          <c:idx val="1"/>
          <c:order val="1"/>
          <c:tx>
            <c:strRef>
              <c:f>'Figure D'!$A$5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D'!$B$5:$K$5</c:f>
              <c:numCache>
                <c:formatCode>_-* #,##0_-;\-* #,##0_-;_-* "-"??_-;_-@_-</c:formatCode>
                <c:ptCount val="10"/>
                <c:pt idx="0">
                  <c:v>111269</c:v>
                </c:pt>
                <c:pt idx="1">
                  <c:v>117788</c:v>
                </c:pt>
                <c:pt idx="2">
                  <c:v>127806</c:v>
                </c:pt>
                <c:pt idx="3">
                  <c:v>138289</c:v>
                </c:pt>
                <c:pt idx="4">
                  <c:v>150540</c:v>
                </c:pt>
                <c:pt idx="5">
                  <c:v>163654</c:v>
                </c:pt>
                <c:pt idx="6">
                  <c:v>174166</c:v>
                </c:pt>
                <c:pt idx="7">
                  <c:v>187521</c:v>
                </c:pt>
                <c:pt idx="8">
                  <c:v>193733</c:v>
                </c:pt>
                <c:pt idx="9">
                  <c:v>211208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9-41F1-B317-66616809C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984616"/>
        <c:axId val="843984944"/>
      </c:lineChart>
      <c:catAx>
        <c:axId val="8439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944"/>
        <c:crosses val="autoZero"/>
        <c:auto val="1"/>
        <c:lblAlgn val="ctr"/>
        <c:lblOffset val="100"/>
        <c:noMultiLvlLbl val="0"/>
      </c:catAx>
      <c:valAx>
        <c:axId val="84398494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'1.1'!$B$4:$K$4</c:f>
              <c:numCache>
                <c:formatCode>#,##0</c:formatCode>
                <c:ptCount val="10"/>
                <c:pt idx="0">
                  <c:v>155863</c:v>
                </c:pt>
                <c:pt idx="1">
                  <c:v>161471</c:v>
                </c:pt>
                <c:pt idx="2">
                  <c:v>170452</c:v>
                </c:pt>
                <c:pt idx="3">
                  <c:v>182242</c:v>
                </c:pt>
                <c:pt idx="4">
                  <c:v>195053</c:v>
                </c:pt>
                <c:pt idx="5">
                  <c:v>207748</c:v>
                </c:pt>
                <c:pt idx="6">
                  <c:v>221896</c:v>
                </c:pt>
                <c:pt idx="7">
                  <c:v>236305</c:v>
                </c:pt>
                <c:pt idx="8">
                  <c:v>246786</c:v>
                </c:pt>
                <c:pt idx="9">
                  <c:v>264464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7-481B-8C59-BA287B08DD23}"/>
            </c:ext>
          </c:extLst>
        </c:ser>
        <c:ser>
          <c:idx val="1"/>
          <c:order val="1"/>
          <c:tx>
            <c:strRef>
              <c:f>'1.1'!$A$5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'1.1'!$B$5:$K$5</c:f>
              <c:numCache>
                <c:formatCode>#,##0</c:formatCode>
                <c:ptCount val="10"/>
                <c:pt idx="0">
                  <c:v>124135</c:v>
                </c:pt>
                <c:pt idx="1">
                  <c:v>128114</c:v>
                </c:pt>
                <c:pt idx="2">
                  <c:v>135505</c:v>
                </c:pt>
                <c:pt idx="3">
                  <c:v>145696</c:v>
                </c:pt>
                <c:pt idx="4">
                  <c:v>152347</c:v>
                </c:pt>
                <c:pt idx="5">
                  <c:v>161719</c:v>
                </c:pt>
                <c:pt idx="6">
                  <c:v>168793</c:v>
                </c:pt>
                <c:pt idx="7">
                  <c:v>175228</c:v>
                </c:pt>
                <c:pt idx="8">
                  <c:v>176250</c:v>
                </c:pt>
                <c:pt idx="9">
                  <c:v>187481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7-481B-8C59-BA287B08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518528"/>
        <c:axId val="266520064"/>
      </c:lineChart>
      <c:catAx>
        <c:axId val="2665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20064"/>
        <c:crosses val="autoZero"/>
        <c:auto val="1"/>
        <c:lblAlgn val="ctr"/>
        <c:lblOffset val="100"/>
        <c:noMultiLvlLbl val="0"/>
      </c:catAx>
      <c:valAx>
        <c:axId val="26652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1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'1.2'!$B$3:$K$3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'1.2'!$B$4:$K$4</c:f>
              <c:numCache>
                <c:formatCode>_-* #,##0_-;\-* #,##0_-;_-* "-"??_-;_-@_-</c:formatCode>
                <c:ptCount val="10"/>
                <c:pt idx="0">
                  <c:v>18391</c:v>
                </c:pt>
                <c:pt idx="1">
                  <c:v>20370</c:v>
                </c:pt>
                <c:pt idx="2">
                  <c:v>19374</c:v>
                </c:pt>
                <c:pt idx="3">
                  <c:v>20415</c:v>
                </c:pt>
                <c:pt idx="4">
                  <c:v>20488</c:v>
                </c:pt>
                <c:pt idx="5">
                  <c:v>19988</c:v>
                </c:pt>
                <c:pt idx="6">
                  <c:v>21764</c:v>
                </c:pt>
                <c:pt idx="7">
                  <c:v>22195</c:v>
                </c:pt>
                <c:pt idx="8">
                  <c:v>21758</c:v>
                </c:pt>
                <c:pt idx="9">
                  <c:v>20701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8-456F-833F-86760462176A}"/>
            </c:ext>
          </c:extLst>
        </c:ser>
        <c:ser>
          <c:idx val="1"/>
          <c:order val="1"/>
          <c:tx>
            <c:strRef>
              <c:f>'1.2'!$A$5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'1.2'!$B$3:$K$3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'1.2'!$B$5:$K$5</c:f>
              <c:numCache>
                <c:formatCode>_-* #,##0_-;\-* #,##0_-;_-* "-"??_-;_-@_-</c:formatCode>
                <c:ptCount val="10"/>
                <c:pt idx="0">
                  <c:v>16444</c:v>
                </c:pt>
                <c:pt idx="1">
                  <c:v>17852</c:v>
                </c:pt>
                <c:pt idx="2">
                  <c:v>19625</c:v>
                </c:pt>
                <c:pt idx="3">
                  <c:v>20594</c:v>
                </c:pt>
                <c:pt idx="4">
                  <c:v>20282</c:v>
                </c:pt>
                <c:pt idx="5">
                  <c:v>21259</c:v>
                </c:pt>
                <c:pt idx="6">
                  <c:v>20427</c:v>
                </c:pt>
                <c:pt idx="7">
                  <c:v>20681</c:v>
                </c:pt>
                <c:pt idx="8">
                  <c:v>17643</c:v>
                </c:pt>
                <c:pt idx="9">
                  <c:v>18992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8-456F-833F-86760462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41824"/>
        <c:axId val="286147712"/>
      </c:lineChart>
      <c:catAx>
        <c:axId val="2861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7712"/>
        <c:crosses val="autoZero"/>
        <c:auto val="1"/>
        <c:lblAlgn val="ctr"/>
        <c:lblOffset val="100"/>
        <c:noMultiLvlLbl val="0"/>
      </c:catAx>
      <c:valAx>
        <c:axId val="28614771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'1.3'!$A$4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'1.3'!$B$4:$K$4</c:f>
              <c:numCache>
                <c:formatCode>_-* #,##0_-;\-* #,##0_-;_-* "-"??_-;_-@_-</c:formatCode>
                <c:ptCount val="10"/>
                <c:pt idx="0">
                  <c:v>168729</c:v>
                </c:pt>
                <c:pt idx="1">
                  <c:v>171797</c:v>
                </c:pt>
                <c:pt idx="2">
                  <c:v>178151</c:v>
                </c:pt>
                <c:pt idx="3">
                  <c:v>189649</c:v>
                </c:pt>
                <c:pt idx="4">
                  <c:v>196860</c:v>
                </c:pt>
                <c:pt idx="5">
                  <c:v>205813</c:v>
                </c:pt>
                <c:pt idx="6">
                  <c:v>216523</c:v>
                </c:pt>
                <c:pt idx="7">
                  <c:v>224012</c:v>
                </c:pt>
                <c:pt idx="8">
                  <c:v>229303</c:v>
                </c:pt>
                <c:pt idx="9">
                  <c:v>240737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BA-48F7-AC2A-AC45039042A7}"/>
            </c:ext>
          </c:extLst>
        </c:ser>
        <c:ser>
          <c:idx val="1"/>
          <c:order val="1"/>
          <c:tx>
            <c:strRef>
              <c:f>'1.3'!$A$5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'1.3'!$B$5:$K$5</c:f>
              <c:numCache>
                <c:formatCode>_-* #,##0_-;\-* #,##0_-;_-* "-"??_-;_-@_-</c:formatCode>
                <c:ptCount val="10"/>
                <c:pt idx="0">
                  <c:v>111269</c:v>
                </c:pt>
                <c:pt idx="1">
                  <c:v>117788</c:v>
                </c:pt>
                <c:pt idx="2">
                  <c:v>127806</c:v>
                </c:pt>
                <c:pt idx="3">
                  <c:v>138289</c:v>
                </c:pt>
                <c:pt idx="4">
                  <c:v>150540</c:v>
                </c:pt>
                <c:pt idx="5">
                  <c:v>163654</c:v>
                </c:pt>
                <c:pt idx="6">
                  <c:v>174166</c:v>
                </c:pt>
                <c:pt idx="7">
                  <c:v>187521</c:v>
                </c:pt>
                <c:pt idx="8">
                  <c:v>193733</c:v>
                </c:pt>
                <c:pt idx="9">
                  <c:v>211208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A-48F7-AC2A-AC450390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354816"/>
        <c:axId val="286360704"/>
      </c:lineChart>
      <c:catAx>
        <c:axId val="28635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60704"/>
        <c:crosses val="autoZero"/>
        <c:auto val="1"/>
        <c:lblAlgn val="ctr"/>
        <c:lblOffset val="100"/>
        <c:noMultiLvlLbl val="0"/>
      </c:catAx>
      <c:valAx>
        <c:axId val="28636070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5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Foreign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'1.4'!$B$14:$K$14</c:f>
              <c:numCache>
                <c:formatCode>0.0%</c:formatCode>
                <c:ptCount val="10"/>
                <c:pt idx="0">
                  <c:v>0.52920834322449839</c:v>
                </c:pt>
                <c:pt idx="1">
                  <c:v>0.51844603674963308</c:v>
                </c:pt>
                <c:pt idx="2">
                  <c:v>0.50361392063454813</c:v>
                </c:pt>
                <c:pt idx="3">
                  <c:v>0.49679546975998945</c:v>
                </c:pt>
                <c:pt idx="4">
                  <c:v>0.48158192901416536</c:v>
                </c:pt>
                <c:pt idx="5">
                  <c:v>0.46562181104029882</c:v>
                </c:pt>
                <c:pt idx="6">
                  <c:v>0.4594855247503335</c:v>
                </c:pt>
                <c:pt idx="7">
                  <c:v>0.45025285118808323</c:v>
                </c:pt>
                <c:pt idx="8">
                  <c:v>0.44762263661633966</c:v>
                </c:pt>
                <c:pt idx="9">
                  <c:v>0.43692903381934783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9-479C-8336-B67D66D93DA9}"/>
            </c:ext>
          </c:extLst>
        </c:ser>
        <c:ser>
          <c:idx val="1"/>
          <c:order val="1"/>
          <c:tx>
            <c:strRef>
              <c:f>'1.4'!$A$15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'1.4'!$B$15:$K$15</c:f>
              <c:numCache>
                <c:formatCode>0.0%</c:formatCode>
                <c:ptCount val="10"/>
                <c:pt idx="0">
                  <c:v>0.47079165677550155</c:v>
                </c:pt>
                <c:pt idx="1">
                  <c:v>0.48155396325036692</c:v>
                </c:pt>
                <c:pt idx="2">
                  <c:v>0.49638607936545187</c:v>
                </c:pt>
                <c:pt idx="3">
                  <c:v>0.50320453024001055</c:v>
                </c:pt>
                <c:pt idx="4">
                  <c:v>0.51841807098583459</c:v>
                </c:pt>
                <c:pt idx="5">
                  <c:v>0.53437818895970113</c:v>
                </c:pt>
                <c:pt idx="6">
                  <c:v>0.54051447524966656</c:v>
                </c:pt>
                <c:pt idx="7">
                  <c:v>0.54974714881191677</c:v>
                </c:pt>
                <c:pt idx="8">
                  <c:v>0.55237736338366039</c:v>
                </c:pt>
                <c:pt idx="9">
                  <c:v>0.56307096618065222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9-479C-8336-B67D66D93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384128"/>
        <c:axId val="286385664"/>
      </c:barChart>
      <c:catAx>
        <c:axId val="2863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5664"/>
        <c:crosses val="autoZero"/>
        <c:auto val="1"/>
        <c:lblAlgn val="ctr"/>
        <c:lblOffset val="100"/>
        <c:noMultiLvlLbl val="0"/>
      </c:catAx>
      <c:valAx>
        <c:axId val="286385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732134</xdr:colOff>
      <xdr:row>10</xdr:row>
      <xdr:rowOff>102557</xdr:rowOff>
    </xdr:from>
    <xdr:to>
      <xdr:col>11</xdr:col>
      <xdr:colOff>532283</xdr:colOff>
      <xdr:row>29</xdr:row>
      <xdr:rowOff>31121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28A484-641A-4A76-BEE6-F17395677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</xdr:colOff>
      <xdr:row>10</xdr:row>
      <xdr:rowOff>128587</xdr:rowOff>
    </xdr:from>
    <xdr:to>
      <xdr:col>9</xdr:col>
      <xdr:colOff>357187</xdr:colOff>
      <xdr:row>25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AF5737-9AEE-432E-A3ED-6B64948EF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2224087</xdr:colOff>
      <xdr:row>7</xdr:row>
      <xdr:rowOff>138112</xdr:rowOff>
    </xdr:from>
    <xdr:to>
      <xdr:col>7</xdr:col>
      <xdr:colOff>390525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7C3929-7927-4AFB-8F57-3135DA6B7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2214562</xdr:colOff>
      <xdr:row>8</xdr:row>
      <xdr:rowOff>33337</xdr:rowOff>
    </xdr:from>
    <xdr:to>
      <xdr:col>10</xdr:col>
      <xdr:colOff>0</xdr:colOff>
      <xdr:row>22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4F9D6B-1BD6-4238-A3E4-84FB9BB37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290512</xdr:colOff>
      <xdr:row>7</xdr:row>
      <xdr:rowOff>176211</xdr:rowOff>
    </xdr:from>
    <xdr:to>
      <xdr:col>10</xdr:col>
      <xdr:colOff>571500</xdr:colOff>
      <xdr:row>23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BF95B5-4533-4FAE-99DC-8BEEB5D8B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12</xdr:row>
      <xdr:rowOff>85725</xdr:rowOff>
    </xdr:from>
    <xdr:to>
      <xdr:col>12</xdr:col>
      <xdr:colOff>352425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6ED6C-F6F5-4ECA-B591-03B0EA368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419100</xdr:colOff>
      <xdr:row>23</xdr:row>
      <xdr:rowOff>190499</xdr:rowOff>
    </xdr:from>
    <xdr:to>
      <xdr:col>22</xdr:col>
      <xdr:colOff>600075</xdr:colOff>
      <xdr:row>43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5A6697-F1FA-4EBF-AF52-3B3E8A384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12</xdr:row>
      <xdr:rowOff>157161</xdr:rowOff>
    </xdr:from>
    <xdr:to>
      <xdr:col>5</xdr:col>
      <xdr:colOff>495300</xdr:colOff>
      <xdr:row>33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DB6361-3970-47E0-A0CD-6D8A4B4D3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323850</xdr:colOff>
      <xdr:row>8</xdr:row>
      <xdr:rowOff>171450</xdr:rowOff>
    </xdr:from>
    <xdr:to>
      <xdr:col>21</xdr:col>
      <xdr:colOff>19050</xdr:colOff>
      <xdr:row>23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9730DDF-A1C2-4574-82D0-6B7DC3BB1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23</xdr:row>
      <xdr:rowOff>180974</xdr:rowOff>
    </xdr:from>
    <xdr:to>
      <xdr:col>11</xdr:col>
      <xdr:colOff>0</xdr:colOff>
      <xdr:row>43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81384D-A1BA-4636-BF32-A8F968AE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272415</xdr:colOff>
      <xdr:row>25</xdr:row>
      <xdr:rowOff>98106</xdr:rowOff>
    </xdr:from>
    <xdr:to>
      <xdr:col>12</xdr:col>
      <xdr:colOff>29527</xdr:colOff>
      <xdr:row>43</xdr:row>
      <xdr:rowOff>140969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3585B0-EA5C-4AC5-A163-E704A49A5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62</xdr:row>
      <xdr:rowOff>95249</xdr:rowOff>
    </xdr:from>
    <xdr:to>
      <xdr:col>19</xdr:col>
      <xdr:colOff>95249</xdr:colOff>
      <xdr:row>78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7CA7A0-F8FA-4A9D-BB43-F62F7378E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24</xdr:row>
      <xdr:rowOff>23811</xdr:rowOff>
    </xdr:from>
    <xdr:to>
      <xdr:col>15</xdr:col>
      <xdr:colOff>590550</xdr:colOff>
      <xdr:row>41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797C7-779B-491F-B31F-037594411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485774</xdr:colOff>
      <xdr:row>24</xdr:row>
      <xdr:rowOff>9525</xdr:rowOff>
    </xdr:from>
    <xdr:to>
      <xdr:col>20</xdr:col>
      <xdr:colOff>600075</xdr:colOff>
      <xdr:row>41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8B730A-21DF-4D8B-90D5-510C03F47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95250</xdr:colOff>
      <xdr:row>42</xdr:row>
      <xdr:rowOff>171450</xdr:rowOff>
    </xdr:from>
    <xdr:to>
      <xdr:col>21</xdr:col>
      <xdr:colOff>485775</xdr:colOff>
      <xdr:row>68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9C91E8-3E79-4ADE-9567-AE9878CC8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762000</xdr:colOff>
      <xdr:row>63</xdr:row>
      <xdr:rowOff>9525</xdr:rowOff>
    </xdr:from>
    <xdr:to>
      <xdr:col>3</xdr:col>
      <xdr:colOff>619125</xdr:colOff>
      <xdr:row>77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B8A3DD-A3A5-4BF8-88E1-63AD23900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352425</xdr:colOff>
      <xdr:row>63</xdr:row>
      <xdr:rowOff>28575</xdr:rowOff>
    </xdr:from>
    <xdr:to>
      <xdr:col>10</xdr:col>
      <xdr:colOff>276224</xdr:colOff>
      <xdr:row>77</xdr:row>
      <xdr:rowOff>66674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87739D-ED60-45A4-924C-DAA1903C0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253365</xdr:colOff>
      <xdr:row>11</xdr:row>
      <xdr:rowOff>77151</xdr:rowOff>
    </xdr:from>
    <xdr:to>
      <xdr:col>26</xdr:col>
      <xdr:colOff>7620</xdr:colOff>
      <xdr:row>30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D1BF73-AF63-456B-8768-B6D9143DC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13</xdr:row>
      <xdr:rowOff>23812</xdr:rowOff>
    </xdr:from>
    <xdr:to>
      <xdr:col>6</xdr:col>
      <xdr:colOff>228599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1ECD0D-731F-494F-B207-F61377FC1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552448</xdr:colOff>
      <xdr:row>12</xdr:row>
      <xdr:rowOff>185736</xdr:rowOff>
    </xdr:from>
    <xdr:to>
      <xdr:col>14</xdr:col>
      <xdr:colOff>28575</xdr:colOff>
      <xdr:row>32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23B033-C4EA-446C-9AA3-FFA5572BC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685800</xdr:colOff>
      <xdr:row>11</xdr:row>
      <xdr:rowOff>123825</xdr:rowOff>
    </xdr:from>
    <xdr:to>
      <xdr:col>20</xdr:col>
      <xdr:colOff>219075</xdr:colOff>
      <xdr:row>28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860D90-BBDD-4734-9DAE-7200F1183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314325</xdr:colOff>
      <xdr:row>8</xdr:row>
      <xdr:rowOff>123825</xdr:rowOff>
    </xdr:from>
    <xdr:to>
      <xdr:col>26</xdr:col>
      <xdr:colOff>152400</xdr:colOff>
      <xdr:row>28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E808E4-018D-4AB2-9AA5-B0D51079C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590551</xdr:colOff>
      <xdr:row>30</xdr:row>
      <xdr:rowOff>107950</xdr:rowOff>
    </xdr:from>
    <xdr:to>
      <xdr:col>20</xdr:col>
      <xdr:colOff>19051</xdr:colOff>
      <xdr:row>48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BDDC98-F63B-4E87-9FB3-4B2A4C93C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</xdr:colOff>
      <xdr:row>0</xdr:row>
      <xdr:rowOff>95249</xdr:rowOff>
    </xdr:from>
    <xdr:to>
      <xdr:col>28</xdr:col>
      <xdr:colOff>42862</xdr:colOff>
      <xdr:row>19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A18D1F-32D2-451A-B86B-73E2EA89B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19</xdr:row>
      <xdr:rowOff>185737</xdr:rowOff>
    </xdr:from>
    <xdr:to>
      <xdr:col>8</xdr:col>
      <xdr:colOff>300037</xdr:colOff>
      <xdr:row>34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B07C83-6E66-4644-97FF-C8F56EFB2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257174</xdr:colOff>
      <xdr:row>9</xdr:row>
      <xdr:rowOff>33337</xdr:rowOff>
    </xdr:from>
    <xdr:to>
      <xdr:col>21</xdr:col>
      <xdr:colOff>190499</xdr:colOff>
      <xdr:row>23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37D40C-F150-4D7F-B275-A0EA5D9AD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457200</xdr:colOff>
      <xdr:row>24</xdr:row>
      <xdr:rowOff>90487</xdr:rowOff>
    </xdr:from>
    <xdr:to>
      <xdr:col>17</xdr:col>
      <xdr:colOff>276225</xdr:colOff>
      <xdr:row>38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D5F9FB-A04B-49E6-ACF8-180BAF03E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1910325</xdr:colOff>
      <xdr:row>9</xdr:row>
      <xdr:rowOff>15935</xdr:rowOff>
    </xdr:from>
    <xdr:to>
      <xdr:col>7</xdr:col>
      <xdr:colOff>71693</xdr:colOff>
      <xdr:row>28</xdr:row>
      <xdr:rowOff>112661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6C7939-1601-4A89-B203-EBFA9A3FF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463549</xdr:colOff>
      <xdr:row>7</xdr:row>
      <xdr:rowOff>63500</xdr:rowOff>
    </xdr:from>
    <xdr:to>
      <xdr:col>9</xdr:col>
      <xdr:colOff>187324</xdr:colOff>
      <xdr:row>22</xdr:row>
      <xdr:rowOff>22622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2736DA-8718-4D7A-AA42-9AB6996B6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500062</xdr:colOff>
      <xdr:row>11</xdr:row>
      <xdr:rowOff>61912</xdr:rowOff>
    </xdr:from>
    <xdr:to>
      <xdr:col>10</xdr:col>
      <xdr:colOff>361950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E0C5E7-FCFE-4460-9A18-9B8D95ED4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214312</xdr:colOff>
      <xdr:row>11</xdr:row>
      <xdr:rowOff>128587</xdr:rowOff>
    </xdr:from>
    <xdr:to>
      <xdr:col>11</xdr:col>
      <xdr:colOff>471487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99FF5C-3B98-4F00-BBCE-A31E731A2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10</xdr:row>
      <xdr:rowOff>61912</xdr:rowOff>
    </xdr:from>
    <xdr:to>
      <xdr:col>12</xdr:col>
      <xdr:colOff>304799</xdr:colOff>
      <xdr:row>26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58DA1F-CE17-47F6-BB8C-EB00E1904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9525</xdr:rowOff>
    </xdr:from>
    <xdr:to>
      <xdr:col>7</xdr:col>
      <xdr:colOff>571500</xdr:colOff>
      <xdr:row>37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08341D-82C7-456A-96B8-1E8F25F52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23</xdr:row>
      <xdr:rowOff>66675</xdr:rowOff>
    </xdr:from>
    <xdr:to>
      <xdr:col>16</xdr:col>
      <xdr:colOff>371475</xdr:colOff>
      <xdr:row>37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3B2C3-7586-420C-9056-109FE5E3D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18</xdr:row>
      <xdr:rowOff>142876</xdr:rowOff>
    </xdr:from>
    <xdr:to>
      <xdr:col>15</xdr:col>
      <xdr:colOff>0</xdr:colOff>
      <xdr:row>34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CBA6E8-DD40-4558-AC56-FA6AF18A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361949</xdr:colOff>
      <xdr:row>18</xdr:row>
      <xdr:rowOff>133349</xdr:rowOff>
    </xdr:from>
    <xdr:to>
      <xdr:col>9</xdr:col>
      <xdr:colOff>314325</xdr:colOff>
      <xdr:row>34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CFEA64-758B-4075-A9FF-1B6849FB4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7B61-733D-4108-B9F2-D98A79DC1C62}">
  <sheetPr>
    <tabColor theme="3"/>
  </sheetPr>
  <dimension ref="A1:M8"/>
  <sheetViews>
    <sheetView zoomScale="91" zoomScaleNormal="91" workbookViewId="0">
      <selection activeCell="B34" sqref="B34"/>
    </sheetView>
  </sheetViews>
  <sheetFormatPr defaultRowHeight="14.5" x14ac:dyDescent="0.35"/>
  <cols>
    <col min="1" max="1" width="40.54296875" customWidth="1"/>
    <col min="2" max="11" width="11.54296875" bestFit="1" customWidth="1"/>
    <col min="12" max="12" width="10.54296875" customWidth="1"/>
  </cols>
  <sheetData>
    <row r="1" spans="1:13" x14ac:dyDescent="0.35">
      <c r="A1" s="9" t="s">
        <v>52</v>
      </c>
    </row>
    <row r="3" spans="1:13" ht="43.5" x14ac:dyDescent="0.35">
      <c r="A3" s="8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7" t="s">
        <v>53</v>
      </c>
      <c r="M3" s="7" t="s">
        <v>54</v>
      </c>
    </row>
    <row r="4" spans="1:13" x14ac:dyDescent="0.35">
      <c r="A4" s="6" t="s">
        <v>51</v>
      </c>
      <c r="B4" s="5">
        <v>279998</v>
      </c>
      <c r="C4" s="5">
        <v>289585</v>
      </c>
      <c r="D4" s="5">
        <v>305957</v>
      </c>
      <c r="E4" s="5">
        <v>327938</v>
      </c>
      <c r="F4" s="5">
        <v>347400</v>
      </c>
      <c r="G4" s="5">
        <v>369467</v>
      </c>
      <c r="H4" s="5">
        <v>390689</v>
      </c>
      <c r="I4" s="5">
        <v>411533</v>
      </c>
      <c r="J4" s="5">
        <v>423036</v>
      </c>
      <c r="K4" s="5">
        <v>451945</v>
      </c>
      <c r="L4" s="5">
        <v>28909</v>
      </c>
      <c r="M4" s="4">
        <v>6.8336973685454661E-2</v>
      </c>
    </row>
    <row r="5" spans="1:13" x14ac:dyDescent="0.35">
      <c r="A5" s="6" t="s">
        <v>50</v>
      </c>
      <c r="B5" s="5">
        <v>34835</v>
      </c>
      <c r="C5" s="5">
        <v>38222</v>
      </c>
      <c r="D5" s="5">
        <v>38999</v>
      </c>
      <c r="E5" s="5">
        <v>41009</v>
      </c>
      <c r="F5" s="5">
        <v>40770</v>
      </c>
      <c r="G5" s="5">
        <v>41247</v>
      </c>
      <c r="H5" s="5">
        <v>42191</v>
      </c>
      <c r="I5" s="5">
        <v>42876</v>
      </c>
      <c r="J5" s="5">
        <v>39401</v>
      </c>
      <c r="K5" s="5">
        <v>39693</v>
      </c>
      <c r="L5" s="5">
        <v>292</v>
      </c>
      <c r="M5" s="4">
        <v>7.410979416766072E-3</v>
      </c>
    </row>
    <row r="6" spans="1:13" x14ac:dyDescent="0.35">
      <c r="A6" s="6" t="s">
        <v>49</v>
      </c>
      <c r="B6" s="5">
        <v>314833</v>
      </c>
      <c r="C6" s="5">
        <v>327807</v>
      </c>
      <c r="D6" s="5">
        <v>344956</v>
      </c>
      <c r="E6" s="5">
        <v>368947</v>
      </c>
      <c r="F6" s="5">
        <v>388170</v>
      </c>
      <c r="G6" s="5">
        <v>410714</v>
      </c>
      <c r="H6" s="5">
        <v>432880</v>
      </c>
      <c r="I6" s="5">
        <v>454409</v>
      </c>
      <c r="J6" s="5">
        <v>462437</v>
      </c>
      <c r="K6" s="5">
        <v>491638</v>
      </c>
      <c r="L6" s="5">
        <v>29201</v>
      </c>
      <c r="M6" s="4">
        <v>6.3145898792700411E-2</v>
      </c>
    </row>
    <row r="7" spans="1:13" x14ac:dyDescent="0.35">
      <c r="J7" s="3"/>
    </row>
    <row r="8" spans="1:13" x14ac:dyDescent="0.35">
      <c r="J8" s="1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CF4E-F6F7-402B-8DA6-067DE902E0F5}">
  <sheetPr>
    <tabColor rgb="FF00B050"/>
  </sheetPr>
  <dimension ref="A1:N35"/>
  <sheetViews>
    <sheetView workbookViewId="0">
      <selection activeCell="A27" sqref="A27:K35"/>
    </sheetView>
  </sheetViews>
  <sheetFormatPr defaultRowHeight="14.5" x14ac:dyDescent="0.35"/>
  <cols>
    <col min="1" max="1" width="28" customWidth="1"/>
    <col min="12" max="12" width="30" customWidth="1"/>
    <col min="13" max="13" width="29.453125" customWidth="1"/>
    <col min="22" max="22" width="10.453125" customWidth="1"/>
  </cols>
  <sheetData>
    <row r="1" spans="1:14" x14ac:dyDescent="0.35">
      <c r="A1" s="9" t="s">
        <v>89</v>
      </c>
    </row>
    <row r="2" spans="1:14" x14ac:dyDescent="0.35">
      <c r="A2" s="9"/>
      <c r="C2" s="47"/>
    </row>
    <row r="3" spans="1:14" x14ac:dyDescent="0.35">
      <c r="A3" s="18"/>
      <c r="B3" s="30">
        <v>2012</v>
      </c>
      <c r="C3" s="30">
        <v>2013</v>
      </c>
      <c r="D3" s="30">
        <v>2014</v>
      </c>
      <c r="E3" s="30">
        <v>2015</v>
      </c>
      <c r="F3" s="30">
        <v>2016</v>
      </c>
      <c r="G3" s="30">
        <v>2017</v>
      </c>
      <c r="H3" s="30">
        <v>2018</v>
      </c>
      <c r="I3" s="30">
        <v>2019</v>
      </c>
      <c r="J3" s="30">
        <v>2020</v>
      </c>
      <c r="K3" s="30">
        <v>2021</v>
      </c>
      <c r="L3" s="30" t="s">
        <v>88</v>
      </c>
    </row>
    <row r="4" spans="1:14" x14ac:dyDescent="0.35">
      <c r="A4" s="18" t="s">
        <v>2</v>
      </c>
      <c r="B4" s="23">
        <v>19775</v>
      </c>
      <c r="C4" s="23">
        <v>21302</v>
      </c>
      <c r="D4" s="23">
        <v>21697</v>
      </c>
      <c r="E4" s="23">
        <v>22423</v>
      </c>
      <c r="F4" s="23">
        <v>22173</v>
      </c>
      <c r="G4" s="23">
        <v>23198</v>
      </c>
      <c r="H4" s="23">
        <v>23518</v>
      </c>
      <c r="I4" s="23">
        <v>23358</v>
      </c>
      <c r="J4" s="23">
        <v>22124</v>
      </c>
      <c r="K4" s="23">
        <v>21600</v>
      </c>
      <c r="L4" s="48">
        <v>9.8565703619826195E-3</v>
      </c>
    </row>
    <row r="5" spans="1:14" x14ac:dyDescent="0.35">
      <c r="A5" s="18" t="s">
        <v>16</v>
      </c>
      <c r="B5" s="23">
        <v>15060</v>
      </c>
      <c r="C5" s="23">
        <v>16920</v>
      </c>
      <c r="D5" s="23">
        <v>17302</v>
      </c>
      <c r="E5" s="23">
        <v>18586</v>
      </c>
      <c r="F5" s="23">
        <v>18597</v>
      </c>
      <c r="G5" s="23">
        <v>18049</v>
      </c>
      <c r="H5" s="23">
        <v>18673</v>
      </c>
      <c r="I5" s="23">
        <v>19518</v>
      </c>
      <c r="J5" s="23">
        <v>17277</v>
      </c>
      <c r="K5" s="23">
        <v>18093</v>
      </c>
      <c r="L5" s="48">
        <v>2.0596223099286215E-2</v>
      </c>
    </row>
    <row r="6" spans="1:14" x14ac:dyDescent="0.35">
      <c r="A6" s="18" t="s">
        <v>69</v>
      </c>
      <c r="B6" s="23">
        <v>34835</v>
      </c>
      <c r="C6" s="23">
        <v>38222</v>
      </c>
      <c r="D6" s="23">
        <v>38999</v>
      </c>
      <c r="E6" s="23">
        <v>41009</v>
      </c>
      <c r="F6" s="23">
        <v>40770</v>
      </c>
      <c r="G6" s="23">
        <v>41247</v>
      </c>
      <c r="H6" s="23">
        <v>42191</v>
      </c>
      <c r="I6" s="23">
        <v>42876</v>
      </c>
      <c r="J6" s="23">
        <v>39401</v>
      </c>
      <c r="K6" s="23">
        <v>39693</v>
      </c>
      <c r="L6" s="48">
        <v>1.4611522076340755E-2</v>
      </c>
    </row>
    <row r="8" spans="1:14" x14ac:dyDescent="0.35">
      <c r="A8" s="8" t="s">
        <v>2</v>
      </c>
      <c r="B8" s="4">
        <v>0.56767618774221329</v>
      </c>
      <c r="C8" s="4">
        <v>0.55732300769190524</v>
      </c>
      <c r="D8" s="4">
        <v>0.55634759865637584</v>
      </c>
      <c r="E8" s="4">
        <v>0.54678241361652324</v>
      </c>
      <c r="F8" s="4">
        <v>0.54385577630610749</v>
      </c>
      <c r="G8" s="4">
        <v>0.56241666060561979</v>
      </c>
      <c r="H8" s="4">
        <v>0.5574174586997227</v>
      </c>
      <c r="I8" s="4">
        <v>0.54478029666946548</v>
      </c>
      <c r="J8" s="4">
        <v>0.56150859115250884</v>
      </c>
      <c r="K8" s="4">
        <v>0.54417655506008611</v>
      </c>
    </row>
    <row r="9" spans="1:14" x14ac:dyDescent="0.35">
      <c r="A9" s="8" t="s">
        <v>16</v>
      </c>
      <c r="B9" s="4">
        <v>0.43232381225778671</v>
      </c>
      <c r="C9" s="4">
        <v>0.44267699230809482</v>
      </c>
      <c r="D9" s="4">
        <v>0.44365240134362421</v>
      </c>
      <c r="E9" s="4">
        <v>0.45321758638347681</v>
      </c>
      <c r="F9" s="4">
        <v>0.45614422369389257</v>
      </c>
      <c r="G9" s="4">
        <v>0.43758333939438021</v>
      </c>
      <c r="H9" s="4">
        <v>0.4425825413002773</v>
      </c>
      <c r="I9" s="4">
        <v>0.45521970333053458</v>
      </c>
      <c r="J9" s="4">
        <v>0.43849140884749116</v>
      </c>
      <c r="K9" s="4">
        <v>0.45582344493991384</v>
      </c>
    </row>
    <row r="11" spans="1:14" x14ac:dyDescent="0.35">
      <c r="L11" s="27"/>
    </row>
    <row r="16" spans="1:14" x14ac:dyDescent="0.35">
      <c r="M16" s="49"/>
      <c r="N16" s="29"/>
    </row>
    <row r="35" spans="1:1" x14ac:dyDescent="0.35">
      <c r="A35" s="9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532C2-4799-46D4-8D58-AD9D6C29C9E1}">
  <sheetPr>
    <tabColor rgb="FF00B050"/>
  </sheetPr>
  <dimension ref="A1:U9"/>
  <sheetViews>
    <sheetView workbookViewId="0">
      <selection activeCell="M21" sqref="M21"/>
    </sheetView>
  </sheetViews>
  <sheetFormatPr defaultRowHeight="14.5" x14ac:dyDescent="0.35"/>
  <cols>
    <col min="1" max="1" width="18.453125" customWidth="1"/>
    <col min="2" max="2" width="10.26953125" customWidth="1"/>
    <col min="3" max="3" width="10.7265625" customWidth="1"/>
    <col min="4" max="4" width="10.26953125" customWidth="1"/>
    <col min="5" max="5" width="10.54296875" customWidth="1"/>
    <col min="6" max="6" width="9.453125" customWidth="1"/>
    <col min="7" max="7" width="10.453125" customWidth="1"/>
    <col min="8" max="8" width="9.453125" customWidth="1"/>
    <col min="9" max="9" width="7.81640625" customWidth="1"/>
    <col min="10" max="10" width="7.26953125" customWidth="1"/>
    <col min="11" max="11" width="7.1796875" customWidth="1"/>
    <col min="12" max="12" width="10.453125" customWidth="1"/>
    <col min="13" max="13" width="18" customWidth="1"/>
    <col min="14" max="14" width="12" customWidth="1"/>
    <col min="15" max="15" width="18.7265625" customWidth="1"/>
  </cols>
  <sheetData>
    <row r="1" spans="1:21" x14ac:dyDescent="0.35">
      <c r="A1" s="9" t="s">
        <v>94</v>
      </c>
    </row>
    <row r="3" spans="1:21" x14ac:dyDescent="0.35">
      <c r="A3" s="6" t="s">
        <v>90</v>
      </c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36" t="s">
        <v>53</v>
      </c>
      <c r="M3" s="36" t="s">
        <v>54</v>
      </c>
      <c r="N3" s="8" t="s">
        <v>95</v>
      </c>
      <c r="O3" s="8" t="s">
        <v>96</v>
      </c>
    </row>
    <row r="4" spans="1:21" x14ac:dyDescent="0.35">
      <c r="A4" s="8" t="s">
        <v>91</v>
      </c>
      <c r="B4" s="20">
        <v>25079</v>
      </c>
      <c r="C4" s="20">
        <v>25346</v>
      </c>
      <c r="D4" s="20">
        <v>31824</v>
      </c>
      <c r="E4" s="20">
        <v>37160</v>
      </c>
      <c r="F4" s="20">
        <v>36378</v>
      </c>
      <c r="G4" s="20">
        <v>39769</v>
      </c>
      <c r="H4" s="20">
        <v>38706</v>
      </c>
      <c r="I4" s="20">
        <v>39946</v>
      </c>
      <c r="J4" s="20">
        <v>37917</v>
      </c>
      <c r="K4" s="20">
        <v>45176</v>
      </c>
      <c r="L4" s="20">
        <v>7259</v>
      </c>
      <c r="M4" s="50">
        <v>0.19144447081783897</v>
      </c>
      <c r="N4" s="8">
        <v>20097</v>
      </c>
      <c r="O4" s="51">
        <v>0.80134774113800389</v>
      </c>
    </row>
    <row r="5" spans="1:21" x14ac:dyDescent="0.35">
      <c r="A5" s="8" t="s">
        <v>92</v>
      </c>
      <c r="B5" s="20">
        <v>-17398</v>
      </c>
      <c r="C5" s="20">
        <v>-15759</v>
      </c>
      <c r="D5" s="20">
        <v>-15452</v>
      </c>
      <c r="E5" s="20">
        <v>-15179</v>
      </c>
      <c r="F5" s="20">
        <v>-16916</v>
      </c>
      <c r="G5" s="20">
        <v>-17702</v>
      </c>
      <c r="H5" s="20">
        <v>-17484</v>
      </c>
      <c r="I5" s="20">
        <v>-19102</v>
      </c>
      <c r="J5" s="20">
        <v>-26414</v>
      </c>
      <c r="K5" s="20">
        <v>-16267</v>
      </c>
      <c r="L5" s="8">
        <v>10147</v>
      </c>
      <c r="M5" s="50">
        <v>-0.38415234345422883</v>
      </c>
      <c r="N5" s="8">
        <v>1131</v>
      </c>
      <c r="O5" s="51">
        <v>-6.500747212323256E-2</v>
      </c>
    </row>
    <row r="6" spans="1:21" x14ac:dyDescent="0.35">
      <c r="A6" s="8" t="s">
        <v>93</v>
      </c>
      <c r="B6" s="20">
        <v>7681</v>
      </c>
      <c r="C6" s="20">
        <v>9587</v>
      </c>
      <c r="D6" s="20">
        <v>16372</v>
      </c>
      <c r="E6" s="20">
        <v>21981</v>
      </c>
      <c r="F6" s="20">
        <v>19462</v>
      </c>
      <c r="G6" s="20">
        <v>22067</v>
      </c>
      <c r="H6" s="20">
        <v>21222</v>
      </c>
      <c r="I6" s="20">
        <v>20844</v>
      </c>
      <c r="J6" s="20">
        <v>11503</v>
      </c>
      <c r="K6" s="20">
        <v>28909</v>
      </c>
      <c r="L6" s="8">
        <v>17406</v>
      </c>
      <c r="M6" s="50">
        <v>1.5131704772668</v>
      </c>
      <c r="N6" s="8">
        <v>21228</v>
      </c>
      <c r="O6" s="51">
        <v>2.7637026428850411</v>
      </c>
    </row>
    <row r="9" spans="1:21" x14ac:dyDescent="0.35">
      <c r="U9" s="44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EC0C-7006-4A0E-A6D7-3188CA779622}">
  <sheetPr>
    <tabColor rgb="FF00B050"/>
  </sheetPr>
  <dimension ref="A1:O20"/>
  <sheetViews>
    <sheetView workbookViewId="0">
      <selection activeCell="A25" sqref="A25:XFD28"/>
    </sheetView>
  </sheetViews>
  <sheetFormatPr defaultRowHeight="14.5" x14ac:dyDescent="0.35"/>
  <cols>
    <col min="1" max="1" width="24" customWidth="1"/>
    <col min="2" max="2" width="9.1796875" customWidth="1"/>
    <col min="3" max="3" width="8.1796875" customWidth="1"/>
    <col min="4" max="4" width="10" customWidth="1"/>
    <col min="5" max="5" width="7.26953125" customWidth="1"/>
    <col min="6" max="6" width="7" customWidth="1"/>
    <col min="7" max="7" width="6.81640625" customWidth="1"/>
    <col min="8" max="8" width="6.7265625" customWidth="1"/>
    <col min="9" max="9" width="7.1796875" customWidth="1"/>
    <col min="10" max="11" width="7" customWidth="1"/>
    <col min="12" max="12" width="10.08984375" bestFit="1" customWidth="1"/>
    <col min="13" max="13" width="19.453125" customWidth="1"/>
    <col min="14" max="14" width="10.08984375" bestFit="1" customWidth="1"/>
    <col min="15" max="15" width="19" customWidth="1"/>
    <col min="17" max="17" width="20.7265625" customWidth="1"/>
    <col min="18" max="18" width="24.1796875" customWidth="1"/>
  </cols>
  <sheetData>
    <row r="1" spans="1:15" x14ac:dyDescent="0.35">
      <c r="A1" s="9" t="s">
        <v>97</v>
      </c>
    </row>
    <row r="3" spans="1:15" x14ac:dyDescent="0.35">
      <c r="A3" s="52" t="s">
        <v>5</v>
      </c>
      <c r="B3" s="53">
        <v>2012</v>
      </c>
      <c r="C3" s="53">
        <v>2013</v>
      </c>
      <c r="D3" s="53">
        <v>2014</v>
      </c>
      <c r="E3" s="53">
        <v>2015</v>
      </c>
      <c r="F3" s="53">
        <v>2016</v>
      </c>
      <c r="G3" s="53">
        <v>2017</v>
      </c>
      <c r="H3" s="53">
        <v>2018</v>
      </c>
      <c r="I3" s="53">
        <v>2019</v>
      </c>
      <c r="J3" s="53">
        <v>2020</v>
      </c>
      <c r="K3" s="53">
        <v>2021</v>
      </c>
      <c r="L3" s="6" t="s">
        <v>53</v>
      </c>
      <c r="M3" s="6" t="s">
        <v>54</v>
      </c>
      <c r="N3" s="6" t="s">
        <v>95</v>
      </c>
      <c r="O3" s="6" t="s">
        <v>96</v>
      </c>
    </row>
    <row r="4" spans="1:15" x14ac:dyDescent="0.35">
      <c r="A4" s="20" t="s">
        <v>91</v>
      </c>
      <c r="B4" s="20">
        <v>10689</v>
      </c>
      <c r="C4" s="20">
        <v>12926</v>
      </c>
      <c r="D4" s="20">
        <v>15264</v>
      </c>
      <c r="E4" s="20">
        <v>16992</v>
      </c>
      <c r="F4" s="20">
        <v>15172</v>
      </c>
      <c r="G4" s="20">
        <v>16640</v>
      </c>
      <c r="H4" s="20">
        <v>14543</v>
      </c>
      <c r="I4" s="20">
        <v>15680</v>
      </c>
      <c r="J4" s="20">
        <v>15623</v>
      </c>
      <c r="K4" s="20">
        <v>16880</v>
      </c>
      <c r="L4" s="5">
        <v>1257</v>
      </c>
      <c r="M4" s="50">
        <v>8.0458298662228769E-2</v>
      </c>
      <c r="N4" s="5">
        <v>6191</v>
      </c>
      <c r="O4" s="51">
        <v>0.57919356347647111</v>
      </c>
    </row>
    <row r="5" spans="1:15" x14ac:dyDescent="0.35">
      <c r="A5" s="20" t="s">
        <v>92</v>
      </c>
      <c r="B5" s="20">
        <v>-10136</v>
      </c>
      <c r="C5" s="20">
        <v>-8947</v>
      </c>
      <c r="D5" s="20">
        <v>-7873</v>
      </c>
      <c r="E5" s="20">
        <v>-6801</v>
      </c>
      <c r="F5" s="20">
        <v>-8521</v>
      </c>
      <c r="G5" s="20">
        <v>-7268</v>
      </c>
      <c r="H5" s="20">
        <v>-7469</v>
      </c>
      <c r="I5" s="20">
        <v>-9245</v>
      </c>
      <c r="J5" s="20">
        <v>-14601</v>
      </c>
      <c r="K5" s="20">
        <v>-5649</v>
      </c>
      <c r="L5" s="5">
        <v>8952</v>
      </c>
      <c r="M5" s="50">
        <v>-0.61310869118553524</v>
      </c>
      <c r="N5" s="5">
        <v>4487</v>
      </c>
      <c r="O5" s="51">
        <v>-0.44267955801104975</v>
      </c>
    </row>
    <row r="6" spans="1:15" x14ac:dyDescent="0.35">
      <c r="A6" s="20" t="s">
        <v>93</v>
      </c>
      <c r="B6" s="20">
        <v>553</v>
      </c>
      <c r="C6" s="20">
        <v>3979</v>
      </c>
      <c r="D6" s="20">
        <v>7391</v>
      </c>
      <c r="E6" s="20">
        <v>10191</v>
      </c>
      <c r="F6" s="20">
        <v>6651</v>
      </c>
      <c r="G6" s="20">
        <v>9372</v>
      </c>
      <c r="H6" s="20">
        <v>7074</v>
      </c>
      <c r="I6" s="20">
        <v>6435</v>
      </c>
      <c r="J6" s="20">
        <v>1022</v>
      </c>
      <c r="K6" s="20">
        <v>11231</v>
      </c>
      <c r="L6" s="5">
        <v>10209</v>
      </c>
      <c r="M6" s="50">
        <v>9.9892367906066539</v>
      </c>
      <c r="N6" s="5">
        <v>10678</v>
      </c>
      <c r="O6" s="51">
        <v>19.309222423146473</v>
      </c>
    </row>
    <row r="8" spans="1:15" x14ac:dyDescent="0.35">
      <c r="C8" s="27"/>
      <c r="D8" s="27"/>
      <c r="E8" s="27"/>
      <c r="F8" s="27"/>
      <c r="G8" s="27"/>
      <c r="H8" s="27"/>
      <c r="I8" s="27"/>
      <c r="J8" s="27"/>
      <c r="K8" s="27"/>
      <c r="L8" s="27"/>
    </row>
    <row r="15" spans="1:15" x14ac:dyDescent="0.35">
      <c r="L15" s="27"/>
    </row>
    <row r="20" spans="13:13" x14ac:dyDescent="0.35">
      <c r="M20" s="27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4828-D557-4584-9723-428DACDECBF4}">
  <sheetPr>
    <tabColor rgb="FF00B050"/>
  </sheetPr>
  <dimension ref="A1:O26"/>
  <sheetViews>
    <sheetView workbookViewId="0">
      <selection activeCell="N16" sqref="N16"/>
    </sheetView>
  </sheetViews>
  <sheetFormatPr defaultRowHeight="14.5" x14ac:dyDescent="0.35"/>
  <cols>
    <col min="1" max="1" width="19.81640625" customWidth="1"/>
    <col min="2" max="2" width="9.453125" customWidth="1"/>
    <col min="3" max="3" width="10" customWidth="1"/>
    <col min="4" max="4" width="8.1796875" customWidth="1"/>
    <col min="5" max="5" width="9" customWidth="1"/>
    <col min="6" max="6" width="8" customWidth="1"/>
    <col min="7" max="7" width="8.1796875" customWidth="1"/>
    <col min="8" max="8" width="9.54296875" customWidth="1"/>
    <col min="9" max="9" width="10.81640625" customWidth="1"/>
    <col min="10" max="10" width="9.453125" customWidth="1"/>
    <col min="11" max="11" width="10" customWidth="1"/>
    <col min="12" max="12" width="9.26953125" customWidth="1"/>
    <col min="13" max="13" width="18.26953125" customWidth="1"/>
    <col min="14" max="14" width="11.81640625" customWidth="1"/>
    <col min="15" max="15" width="17.81640625" customWidth="1"/>
  </cols>
  <sheetData>
    <row r="1" spans="1:15" x14ac:dyDescent="0.35">
      <c r="A1" s="9" t="s">
        <v>99</v>
      </c>
    </row>
    <row r="3" spans="1:15" x14ac:dyDescent="0.35">
      <c r="A3" s="54" t="s">
        <v>28</v>
      </c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30" t="s">
        <v>53</v>
      </c>
      <c r="M3" s="30" t="s">
        <v>54</v>
      </c>
      <c r="N3" s="30" t="s">
        <v>95</v>
      </c>
      <c r="O3" s="30" t="s">
        <v>96</v>
      </c>
    </row>
    <row r="4" spans="1:15" x14ac:dyDescent="0.35">
      <c r="A4" s="55" t="s">
        <v>60</v>
      </c>
      <c r="B4" s="5">
        <v>14390</v>
      </c>
      <c r="C4" s="5">
        <v>12420</v>
      </c>
      <c r="D4" s="5">
        <v>16560</v>
      </c>
      <c r="E4" s="5">
        <v>20168</v>
      </c>
      <c r="F4" s="5">
        <v>21206</v>
      </c>
      <c r="G4" s="5">
        <v>23129</v>
      </c>
      <c r="H4" s="5">
        <v>24163</v>
      </c>
      <c r="I4" s="5">
        <v>24266</v>
      </c>
      <c r="J4" s="5">
        <v>22294</v>
      </c>
      <c r="K4" s="5">
        <v>28296</v>
      </c>
      <c r="L4" s="56">
        <v>6002</v>
      </c>
      <c r="M4" s="51">
        <v>0.26922041804969948</v>
      </c>
      <c r="N4" s="56">
        <v>13906</v>
      </c>
      <c r="O4" s="51">
        <v>0.96636553161918004</v>
      </c>
    </row>
    <row r="5" spans="1:15" x14ac:dyDescent="0.35">
      <c r="A5" s="55" t="s">
        <v>61</v>
      </c>
      <c r="B5" s="5">
        <v>-7262</v>
      </c>
      <c r="C5" s="5">
        <v>-6812</v>
      </c>
      <c r="D5" s="5">
        <v>-7579</v>
      </c>
      <c r="E5" s="5">
        <v>-8378</v>
      </c>
      <c r="F5" s="5">
        <v>-8395</v>
      </c>
      <c r="G5" s="5">
        <v>-10434</v>
      </c>
      <c r="H5" s="5">
        <v>-10015</v>
      </c>
      <c r="I5" s="5">
        <v>-9857</v>
      </c>
      <c r="J5" s="5">
        <v>-11813</v>
      </c>
      <c r="K5" s="5">
        <v>-10618</v>
      </c>
      <c r="L5" s="56">
        <v>1195</v>
      </c>
      <c r="M5" s="51">
        <v>-0.10115973927029544</v>
      </c>
      <c r="N5" s="56">
        <v>-3356</v>
      </c>
      <c r="O5" s="51">
        <v>0.46213164417515834</v>
      </c>
    </row>
    <row r="6" spans="1:15" x14ac:dyDescent="0.35">
      <c r="A6" s="55" t="s">
        <v>98</v>
      </c>
      <c r="B6" s="5">
        <v>7128</v>
      </c>
      <c r="C6" s="5">
        <v>5608</v>
      </c>
      <c r="D6" s="5">
        <v>8981</v>
      </c>
      <c r="E6" s="5">
        <v>11790</v>
      </c>
      <c r="F6" s="5">
        <v>12811</v>
      </c>
      <c r="G6" s="5">
        <v>12695</v>
      </c>
      <c r="H6" s="5">
        <v>14148</v>
      </c>
      <c r="I6" s="5">
        <v>14409</v>
      </c>
      <c r="J6" s="5">
        <v>10481</v>
      </c>
      <c r="K6" s="5">
        <v>17678</v>
      </c>
      <c r="L6" s="56">
        <v>7197</v>
      </c>
      <c r="M6" s="51">
        <v>0.68667111916801837</v>
      </c>
      <c r="N6" s="56">
        <v>10550</v>
      </c>
      <c r="O6" s="51">
        <v>1.4800785634118967</v>
      </c>
    </row>
    <row r="26" ht="10.5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C2628-8ADE-496D-ADEB-E090A27223C4}">
  <sheetPr>
    <tabColor rgb="FF00B050"/>
    <pageSetUpPr fitToPage="1"/>
  </sheetPr>
  <dimension ref="A1:O45"/>
  <sheetViews>
    <sheetView topLeftCell="A19" workbookViewId="0">
      <selection activeCell="A47" sqref="A47"/>
    </sheetView>
  </sheetViews>
  <sheetFormatPr defaultRowHeight="14.5" x14ac:dyDescent="0.35"/>
  <cols>
    <col min="1" max="1" width="40.54296875" customWidth="1"/>
    <col min="2" max="2" width="19.7265625" customWidth="1"/>
    <col min="3" max="3" width="10.1796875" customWidth="1"/>
    <col min="4" max="11" width="8.7265625" customWidth="1"/>
    <col min="12" max="12" width="12.26953125" customWidth="1"/>
    <col min="13" max="13" width="10.453125" customWidth="1"/>
    <col min="14" max="15" width="9.1796875" customWidth="1"/>
  </cols>
  <sheetData>
    <row r="1" spans="1:15" x14ac:dyDescent="0.35">
      <c r="A1" s="9" t="s">
        <v>68</v>
      </c>
    </row>
    <row r="3" spans="1:15" x14ac:dyDescent="0.35">
      <c r="A3" s="6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6" t="s">
        <v>53</v>
      </c>
      <c r="M3" s="6" t="s">
        <v>54</v>
      </c>
      <c r="N3" s="6" t="s">
        <v>95</v>
      </c>
      <c r="O3" s="6" t="s">
        <v>96</v>
      </c>
    </row>
    <row r="4" spans="1:15" x14ac:dyDescent="0.35">
      <c r="A4" s="57" t="s">
        <v>6</v>
      </c>
      <c r="B4" s="5">
        <v>97718</v>
      </c>
      <c r="C4" s="5">
        <v>102250</v>
      </c>
      <c r="D4" s="5">
        <v>108891</v>
      </c>
      <c r="E4" s="5">
        <v>118031</v>
      </c>
      <c r="F4" s="5">
        <v>126257</v>
      </c>
      <c r="G4" s="5">
        <v>137378</v>
      </c>
      <c r="H4" s="5">
        <v>145899</v>
      </c>
      <c r="I4" s="5">
        <v>156380</v>
      </c>
      <c r="J4" s="5">
        <v>162108</v>
      </c>
      <c r="K4" s="5">
        <v>175830</v>
      </c>
      <c r="L4" s="58">
        <v>13722</v>
      </c>
      <c r="M4" s="50">
        <v>8.4647272188911091E-2</v>
      </c>
      <c r="N4" s="58">
        <v>78112</v>
      </c>
      <c r="O4" s="50">
        <v>0.79936142778198493</v>
      </c>
    </row>
    <row r="5" spans="1:15" x14ac:dyDescent="0.35">
      <c r="A5" s="8" t="s">
        <v>65</v>
      </c>
      <c r="B5" s="59">
        <v>124631</v>
      </c>
      <c r="C5" s="59">
        <v>128197</v>
      </c>
      <c r="D5" s="59">
        <v>135212</v>
      </c>
      <c r="E5" s="59">
        <v>144794</v>
      </c>
      <c r="F5" s="59">
        <v>152431</v>
      </c>
      <c r="G5" s="59">
        <v>157911</v>
      </c>
      <c r="H5" s="59">
        <v>165911</v>
      </c>
      <c r="I5" s="59">
        <v>172476</v>
      </c>
      <c r="J5" s="59">
        <v>178213</v>
      </c>
      <c r="K5" s="59">
        <v>187819</v>
      </c>
      <c r="L5" s="58">
        <v>9606</v>
      </c>
      <c r="M5" s="50">
        <v>5.3901791676252572E-2</v>
      </c>
      <c r="N5" s="58">
        <v>63188</v>
      </c>
      <c r="O5" s="50">
        <v>0.50700066596593141</v>
      </c>
    </row>
    <row r="6" spans="1:15" x14ac:dyDescent="0.35">
      <c r="A6" s="8" t="s">
        <v>101</v>
      </c>
      <c r="B6" s="5">
        <v>57649</v>
      </c>
      <c r="C6" s="5">
        <v>59138</v>
      </c>
      <c r="D6" s="5">
        <v>61854</v>
      </c>
      <c r="E6" s="5">
        <v>65113</v>
      </c>
      <c r="F6" s="5">
        <v>68712</v>
      </c>
      <c r="G6" s="5">
        <v>74178</v>
      </c>
      <c r="H6" s="5">
        <v>78879</v>
      </c>
      <c r="I6" s="5">
        <v>82677</v>
      </c>
      <c r="J6" s="5">
        <v>82715</v>
      </c>
      <c r="K6" s="5">
        <v>88296</v>
      </c>
      <c r="L6" s="58">
        <v>5581</v>
      </c>
      <c r="M6" s="50">
        <v>6.7472647041044553E-2</v>
      </c>
      <c r="N6" s="58">
        <v>30647</v>
      </c>
      <c r="O6" s="50">
        <v>0.53161373137435164</v>
      </c>
    </row>
    <row r="7" spans="1:15" x14ac:dyDescent="0.35">
      <c r="A7" s="6" t="s">
        <v>67</v>
      </c>
      <c r="B7" s="60">
        <v>279998</v>
      </c>
      <c r="C7" s="60">
        <v>289585</v>
      </c>
      <c r="D7" s="60">
        <v>305957</v>
      </c>
      <c r="E7" s="60">
        <v>327938</v>
      </c>
      <c r="F7" s="60">
        <v>347400</v>
      </c>
      <c r="G7" s="60">
        <v>369467</v>
      </c>
      <c r="H7" s="60">
        <v>390689</v>
      </c>
      <c r="I7" s="60">
        <v>411533</v>
      </c>
      <c r="J7" s="60">
        <v>423036</v>
      </c>
      <c r="K7" s="60">
        <v>451945</v>
      </c>
      <c r="L7" s="58">
        <v>28909</v>
      </c>
      <c r="M7" s="50">
        <v>6.8336973685454661E-2</v>
      </c>
      <c r="N7" s="58">
        <v>171947</v>
      </c>
      <c r="O7" s="50">
        <v>0.61410081500582148</v>
      </c>
    </row>
    <row r="9" spans="1:15" x14ac:dyDescent="0.35">
      <c r="A9" s="8"/>
      <c r="B9" s="6">
        <v>2012</v>
      </c>
      <c r="C9" s="6">
        <v>2013</v>
      </c>
      <c r="D9" s="6">
        <v>2014</v>
      </c>
      <c r="E9" s="6">
        <v>2015</v>
      </c>
      <c r="F9" s="6">
        <v>2016</v>
      </c>
      <c r="G9" s="6">
        <v>2017</v>
      </c>
      <c r="H9" s="6">
        <v>2018</v>
      </c>
      <c r="I9" s="6">
        <v>2019</v>
      </c>
      <c r="J9" s="6">
        <v>2020</v>
      </c>
      <c r="K9" s="6">
        <v>2021</v>
      </c>
      <c r="M9" s="3"/>
    </row>
    <row r="10" spans="1:15" x14ac:dyDescent="0.35">
      <c r="A10" s="8" t="s">
        <v>102</v>
      </c>
      <c r="B10" s="50">
        <v>0.20589075636254545</v>
      </c>
      <c r="C10" s="50">
        <v>0.20421637861077058</v>
      </c>
      <c r="D10" s="50">
        <v>0.20216566380242976</v>
      </c>
      <c r="E10" s="50">
        <v>0.19855277521970616</v>
      </c>
      <c r="F10" s="50">
        <v>0.19778929188255612</v>
      </c>
      <c r="G10" s="50">
        <v>0.20077029883589062</v>
      </c>
      <c r="H10" s="50">
        <v>0.20189716116911405</v>
      </c>
      <c r="I10" s="50">
        <v>0.20090004932775743</v>
      </c>
      <c r="J10" s="50">
        <v>0.19552709462078877</v>
      </c>
      <c r="K10" s="50">
        <v>0.19536890550841363</v>
      </c>
    </row>
    <row r="11" spans="1:15" x14ac:dyDescent="0.35">
      <c r="A11" s="8" t="s">
        <v>103</v>
      </c>
      <c r="B11" s="61">
        <v>0.44511389367066906</v>
      </c>
      <c r="C11" s="61">
        <v>0.44269212839062799</v>
      </c>
      <c r="D11" s="61">
        <v>0.44193138251453634</v>
      </c>
      <c r="E11" s="61">
        <v>0.44152858162213587</v>
      </c>
      <c r="F11" s="61">
        <v>0.43877662636729992</v>
      </c>
      <c r="G11" s="61">
        <v>0.42740217664906471</v>
      </c>
      <c r="H11" s="61">
        <v>0.42466258328235501</v>
      </c>
      <c r="I11" s="61">
        <v>0.41910612271676878</v>
      </c>
      <c r="J11" s="61">
        <v>0.42127147571365087</v>
      </c>
      <c r="K11" s="61">
        <v>0.41557932934317227</v>
      </c>
    </row>
    <row r="12" spans="1:15" x14ac:dyDescent="0.35">
      <c r="A12" s="8" t="s">
        <v>6</v>
      </c>
      <c r="B12" s="50">
        <v>0.3489953499667855</v>
      </c>
      <c r="C12" s="50">
        <v>0.35309149299860143</v>
      </c>
      <c r="D12" s="50">
        <v>0.35590295368303387</v>
      </c>
      <c r="E12" s="50">
        <v>0.35991864315815797</v>
      </c>
      <c r="F12" s="50">
        <v>0.36343408175014391</v>
      </c>
      <c r="G12" s="50">
        <v>0.37182752451504464</v>
      </c>
      <c r="H12" s="50">
        <v>0.37344025554853094</v>
      </c>
      <c r="I12" s="50">
        <v>0.37999382795547382</v>
      </c>
      <c r="J12" s="50">
        <v>0.38320142966556037</v>
      </c>
      <c r="K12" s="50">
        <v>0.38905176514841405</v>
      </c>
    </row>
    <row r="37" spans="2:11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</row>
  </sheetData>
  <pageMargins left="0.25" right="0.25" top="0.75" bottom="0.75" header="0.3" footer="0.3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5172-2616-4569-A17D-3FD38918FFF7}">
  <sheetPr>
    <tabColor rgb="FF00B050"/>
  </sheetPr>
  <dimension ref="A1:P25"/>
  <sheetViews>
    <sheetView workbookViewId="0">
      <selection activeCell="A47" sqref="A47"/>
    </sheetView>
  </sheetViews>
  <sheetFormatPr defaultRowHeight="14.5" x14ac:dyDescent="0.35"/>
  <cols>
    <col min="1" max="1" width="13.81640625" customWidth="1"/>
    <col min="2" max="2" width="10.7265625" customWidth="1"/>
    <col min="3" max="3" width="10" customWidth="1"/>
    <col min="4" max="4" width="9" customWidth="1"/>
    <col min="5" max="5" width="10.453125" customWidth="1"/>
    <col min="6" max="6" width="9" customWidth="1"/>
    <col min="7" max="7" width="11" customWidth="1"/>
    <col min="8" max="8" width="9.1796875" customWidth="1"/>
    <col min="9" max="9" width="9.26953125" customWidth="1"/>
    <col min="10" max="10" width="10.7265625" customWidth="1"/>
    <col min="11" max="11" width="9.1796875" customWidth="1"/>
    <col min="12" max="12" width="9.54296875" bestFit="1" customWidth="1"/>
    <col min="13" max="13" width="20.81640625" customWidth="1"/>
    <col min="14" max="14" width="13.54296875" customWidth="1"/>
    <col min="15" max="15" width="8" customWidth="1"/>
  </cols>
  <sheetData>
    <row r="1" spans="1:16" x14ac:dyDescent="0.35">
      <c r="A1" s="9" t="s">
        <v>106</v>
      </c>
    </row>
    <row r="2" spans="1:16" x14ac:dyDescent="0.35">
      <c r="A2" t="s">
        <v>48</v>
      </c>
      <c r="B2" t="s">
        <v>46</v>
      </c>
    </row>
    <row r="3" spans="1:16" s="9" customFormat="1" x14ac:dyDescent="0.35">
      <c r="A3" t="s">
        <v>47</v>
      </c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6" t="s">
        <v>53</v>
      </c>
      <c r="M3" s="6" t="s">
        <v>54</v>
      </c>
    </row>
    <row r="4" spans="1:16" x14ac:dyDescent="0.35">
      <c r="A4" t="s">
        <v>24</v>
      </c>
      <c r="B4" s="11">
        <v>11915</v>
      </c>
      <c r="C4" s="11">
        <v>11989</v>
      </c>
      <c r="D4" s="11">
        <v>12434</v>
      </c>
      <c r="E4" s="11">
        <v>13238</v>
      </c>
      <c r="F4" s="11">
        <v>13995</v>
      </c>
      <c r="G4" s="11">
        <v>15072</v>
      </c>
      <c r="H4" s="11">
        <v>15980</v>
      </c>
      <c r="I4" s="11">
        <v>16397</v>
      </c>
      <c r="J4" s="11">
        <v>16004</v>
      </c>
      <c r="K4" s="11">
        <v>16882</v>
      </c>
      <c r="L4" s="2">
        <v>878</v>
      </c>
      <c r="M4" s="62">
        <v>5.4861284678830294E-2</v>
      </c>
    </row>
    <row r="5" spans="1:16" x14ac:dyDescent="0.35">
      <c r="A5" t="s">
        <v>6</v>
      </c>
      <c r="B5" s="11">
        <v>35638</v>
      </c>
      <c r="C5" s="11">
        <v>37142</v>
      </c>
      <c r="D5" s="11">
        <v>39490</v>
      </c>
      <c r="E5" s="11">
        <v>43413</v>
      </c>
      <c r="F5" s="11">
        <v>45949</v>
      </c>
      <c r="G5" s="11">
        <v>48909</v>
      </c>
      <c r="H5" s="11">
        <v>51285</v>
      </c>
      <c r="I5" s="11">
        <v>53768</v>
      </c>
      <c r="J5" s="11">
        <v>53861</v>
      </c>
      <c r="K5" s="11">
        <v>57441</v>
      </c>
      <c r="L5" s="2">
        <v>3580</v>
      </c>
      <c r="M5" s="62">
        <v>6.6467388277232128E-2</v>
      </c>
    </row>
    <row r="6" spans="1:16" x14ac:dyDescent="0.35">
      <c r="A6" t="s">
        <v>8</v>
      </c>
      <c r="B6" s="11">
        <v>15668</v>
      </c>
      <c r="C6" s="11">
        <v>16645</v>
      </c>
      <c r="D6" s="11">
        <v>17898</v>
      </c>
      <c r="E6" s="11">
        <v>19540</v>
      </c>
      <c r="F6" s="11">
        <v>20213</v>
      </c>
      <c r="G6" s="11">
        <v>21103</v>
      </c>
      <c r="H6" s="11">
        <v>21503</v>
      </c>
      <c r="I6" s="11">
        <v>22593</v>
      </c>
      <c r="J6" s="11">
        <v>22780</v>
      </c>
      <c r="K6" s="11">
        <v>23837</v>
      </c>
      <c r="L6" s="63">
        <v>1057</v>
      </c>
      <c r="M6" s="64">
        <v>4.6400351185250217E-2</v>
      </c>
    </row>
    <row r="7" spans="1:16" x14ac:dyDescent="0.35">
      <c r="A7" t="s">
        <v>13</v>
      </c>
      <c r="B7" s="11">
        <v>11084</v>
      </c>
      <c r="C7" s="11">
        <v>11172</v>
      </c>
      <c r="D7" s="11">
        <v>11447</v>
      </c>
      <c r="E7" s="11">
        <v>12021</v>
      </c>
      <c r="F7" s="11">
        <v>12698</v>
      </c>
      <c r="G7" s="11">
        <v>13829</v>
      </c>
      <c r="H7" s="11">
        <v>14548</v>
      </c>
      <c r="I7" s="11">
        <v>15062</v>
      </c>
      <c r="J7" s="11">
        <v>16182</v>
      </c>
      <c r="K7" s="11">
        <v>17282</v>
      </c>
      <c r="L7" s="2">
        <v>1100</v>
      </c>
      <c r="M7" s="62">
        <v>6.7976764306019039E-2</v>
      </c>
    </row>
    <row r="8" spans="1:16" x14ac:dyDescent="0.35">
      <c r="A8" t="s">
        <v>21</v>
      </c>
      <c r="B8" s="11">
        <v>6399</v>
      </c>
      <c r="C8" s="11">
        <v>6909</v>
      </c>
      <c r="D8" s="11">
        <v>7590</v>
      </c>
      <c r="E8" s="11">
        <v>8122</v>
      </c>
      <c r="F8" s="11">
        <v>8324</v>
      </c>
      <c r="G8" s="11">
        <v>8958</v>
      </c>
      <c r="H8" s="11">
        <v>9104</v>
      </c>
      <c r="I8" s="11">
        <v>9563</v>
      </c>
      <c r="J8" s="11">
        <v>9738</v>
      </c>
      <c r="K8" s="11">
        <v>10177</v>
      </c>
      <c r="L8" s="2">
        <v>439</v>
      </c>
      <c r="M8" s="62">
        <v>4.508112548777983E-2</v>
      </c>
    </row>
    <row r="9" spans="1:16" x14ac:dyDescent="0.35">
      <c r="A9" t="s">
        <v>12</v>
      </c>
      <c r="B9" s="11">
        <v>13143</v>
      </c>
      <c r="C9" s="11">
        <v>13190</v>
      </c>
      <c r="D9" s="11">
        <v>13621</v>
      </c>
      <c r="E9" s="11">
        <v>14174</v>
      </c>
      <c r="F9" s="11">
        <v>14261</v>
      </c>
      <c r="G9" s="11">
        <v>14932</v>
      </c>
      <c r="H9" s="11">
        <v>16164</v>
      </c>
      <c r="I9" s="11">
        <v>16585</v>
      </c>
      <c r="J9" s="11">
        <v>16840</v>
      </c>
      <c r="K9" s="11">
        <v>18360</v>
      </c>
      <c r="L9" s="2">
        <v>1520</v>
      </c>
      <c r="M9" s="62">
        <v>9.0261282660332537E-2</v>
      </c>
    </row>
    <row r="10" spans="1:16" x14ac:dyDescent="0.35">
      <c r="A10" t="s">
        <v>18</v>
      </c>
      <c r="B10" s="11">
        <v>19332</v>
      </c>
      <c r="C10" s="11">
        <v>19725</v>
      </c>
      <c r="D10" s="11">
        <v>21153</v>
      </c>
      <c r="E10" s="11">
        <v>22707</v>
      </c>
      <c r="F10" s="11">
        <v>23604</v>
      </c>
      <c r="G10" s="11">
        <v>24463</v>
      </c>
      <c r="H10" s="11">
        <v>24973</v>
      </c>
      <c r="I10" s="11">
        <v>25517</v>
      </c>
      <c r="J10" s="11">
        <v>25594</v>
      </c>
      <c r="K10" s="11">
        <v>26815</v>
      </c>
      <c r="L10" s="2">
        <v>1221</v>
      </c>
      <c r="M10" s="62">
        <v>4.7706493709463157E-2</v>
      </c>
    </row>
    <row r="11" spans="1:16" s="9" customFormat="1" x14ac:dyDescent="0.35">
      <c r="A11" t="s">
        <v>10</v>
      </c>
      <c r="B11" s="11">
        <v>10956</v>
      </c>
      <c r="C11" s="11">
        <v>11342</v>
      </c>
      <c r="D11" s="11">
        <v>11872</v>
      </c>
      <c r="E11" s="11">
        <v>12481</v>
      </c>
      <c r="F11" s="11">
        <v>13303</v>
      </c>
      <c r="G11" s="11">
        <v>14453</v>
      </c>
      <c r="H11" s="11">
        <v>15236</v>
      </c>
      <c r="I11" s="11">
        <v>15743</v>
      </c>
      <c r="J11" s="11">
        <v>15251</v>
      </c>
      <c r="K11" s="11">
        <v>16687</v>
      </c>
      <c r="L11" s="63">
        <v>1436</v>
      </c>
      <c r="M11" s="64">
        <v>9.4157760146875616E-2</v>
      </c>
    </row>
    <row r="12" spans="1:16" s="9" customFormat="1" x14ac:dyDescent="0.35">
      <c r="A12" s="9" t="s">
        <v>55</v>
      </c>
      <c r="B12" s="65">
        <v>124135</v>
      </c>
      <c r="C12" s="65">
        <v>128114</v>
      </c>
      <c r="D12" s="65">
        <v>135505</v>
      </c>
      <c r="E12" s="65">
        <v>145696</v>
      </c>
      <c r="F12" s="65">
        <v>152347</v>
      </c>
      <c r="G12" s="65">
        <v>161719</v>
      </c>
      <c r="H12" s="65">
        <v>168793</v>
      </c>
      <c r="I12" s="65">
        <v>175228</v>
      </c>
      <c r="J12" s="65">
        <v>176250</v>
      </c>
      <c r="K12" s="65">
        <v>187481</v>
      </c>
      <c r="L12" s="2">
        <v>11231</v>
      </c>
      <c r="M12" s="62">
        <v>6.372198581560283E-2</v>
      </c>
      <c r="O12" s="69"/>
      <c r="P12" s="166"/>
    </row>
    <row r="14" spans="1:16" x14ac:dyDescent="0.35">
      <c r="B14" s="6">
        <v>2012</v>
      </c>
      <c r="C14" s="6">
        <v>2013</v>
      </c>
      <c r="D14" s="6">
        <v>2014</v>
      </c>
      <c r="E14" s="6">
        <v>2015</v>
      </c>
      <c r="F14" s="6">
        <v>2016</v>
      </c>
      <c r="G14" s="6">
        <v>2017</v>
      </c>
      <c r="H14" s="6">
        <v>2018</v>
      </c>
      <c r="I14" s="6">
        <v>2019</v>
      </c>
      <c r="J14" s="6">
        <v>2020</v>
      </c>
      <c r="K14" s="6">
        <v>2021</v>
      </c>
      <c r="L14" s="6" t="s">
        <v>53</v>
      </c>
      <c r="M14" s="6" t="s">
        <v>54</v>
      </c>
      <c r="N14" s="9" t="s">
        <v>152</v>
      </c>
      <c r="O14" s="9" t="s">
        <v>153</v>
      </c>
    </row>
    <row r="15" spans="1:16" x14ac:dyDescent="0.35">
      <c r="A15" t="s">
        <v>6</v>
      </c>
      <c r="B15" s="2">
        <v>35638</v>
      </c>
      <c r="C15" s="2">
        <v>37142</v>
      </c>
      <c r="D15" s="2">
        <v>39490</v>
      </c>
      <c r="E15" s="2">
        <v>43413</v>
      </c>
      <c r="F15" s="2">
        <v>45949</v>
      </c>
      <c r="G15" s="2">
        <v>48909</v>
      </c>
      <c r="H15" s="2">
        <v>51285</v>
      </c>
      <c r="I15" s="2">
        <v>53768</v>
      </c>
      <c r="J15" s="2">
        <v>53861</v>
      </c>
      <c r="K15" s="2">
        <v>57441</v>
      </c>
      <c r="L15" s="2">
        <v>3580</v>
      </c>
      <c r="M15" s="62">
        <v>6.6467388277232128E-2</v>
      </c>
      <c r="N15" s="3">
        <v>21803</v>
      </c>
      <c r="O15" s="66">
        <v>0.61179078511700991</v>
      </c>
    </row>
    <row r="16" spans="1:16" x14ac:dyDescent="0.35">
      <c r="A16" s="8" t="s">
        <v>65</v>
      </c>
      <c r="B16" s="2">
        <v>59227</v>
      </c>
      <c r="C16" s="2">
        <v>60732</v>
      </c>
      <c r="D16" s="2">
        <v>64119</v>
      </c>
      <c r="E16" s="2">
        <v>68442</v>
      </c>
      <c r="F16" s="2">
        <v>70776</v>
      </c>
      <c r="G16" s="2">
        <v>74327</v>
      </c>
      <c r="H16" s="2">
        <v>77188</v>
      </c>
      <c r="I16" s="2">
        <v>79757</v>
      </c>
      <c r="J16" s="2">
        <v>81396</v>
      </c>
      <c r="K16" s="2">
        <v>86294</v>
      </c>
      <c r="L16" s="2">
        <v>4898</v>
      </c>
      <c r="M16" s="62">
        <v>6.0174947171851199E-2</v>
      </c>
      <c r="N16" s="3">
        <v>27067</v>
      </c>
      <c r="O16" s="66">
        <v>0.45700440677393755</v>
      </c>
    </row>
    <row r="17" spans="1:15" x14ac:dyDescent="0.35">
      <c r="A17" t="s">
        <v>104</v>
      </c>
      <c r="B17" s="63">
        <v>29270</v>
      </c>
      <c r="C17" s="63">
        <v>30240</v>
      </c>
      <c r="D17" s="63">
        <v>31896</v>
      </c>
      <c r="E17" s="63">
        <v>33841</v>
      </c>
      <c r="F17" s="63">
        <v>35622</v>
      </c>
      <c r="G17" s="63">
        <v>38483</v>
      </c>
      <c r="H17" s="63">
        <v>40320</v>
      </c>
      <c r="I17" s="63">
        <v>41703</v>
      </c>
      <c r="J17" s="63">
        <v>40993</v>
      </c>
      <c r="K17" s="63">
        <v>43746</v>
      </c>
      <c r="L17" s="63">
        <v>2753</v>
      </c>
      <c r="M17" s="64">
        <v>6.7157807430536925E-2</v>
      </c>
      <c r="N17" s="3">
        <v>14476</v>
      </c>
      <c r="O17" s="67">
        <v>0.4945678168773488</v>
      </c>
    </row>
    <row r="18" spans="1:15" s="9" customFormat="1" x14ac:dyDescent="0.35">
      <c r="A18" s="9" t="s">
        <v>67</v>
      </c>
      <c r="B18" s="13">
        <v>124135</v>
      </c>
      <c r="C18" s="13">
        <v>128114</v>
      </c>
      <c r="D18" s="13">
        <v>135505</v>
      </c>
      <c r="E18" s="13">
        <v>145696</v>
      </c>
      <c r="F18" s="13">
        <v>152347</v>
      </c>
      <c r="G18" s="13">
        <v>161719</v>
      </c>
      <c r="H18" s="13">
        <v>168793</v>
      </c>
      <c r="I18" s="13">
        <v>175228</v>
      </c>
      <c r="J18" s="13">
        <v>176250</v>
      </c>
      <c r="K18" s="13">
        <v>187481</v>
      </c>
      <c r="L18" s="2">
        <v>11231</v>
      </c>
      <c r="M18" s="62">
        <v>6.372198581560283E-2</v>
      </c>
      <c r="N18" s="3">
        <v>63346</v>
      </c>
      <c r="O18" s="14">
        <v>0.51029927095500871</v>
      </c>
    </row>
    <row r="19" spans="1:15" s="9" customFormat="1" x14ac:dyDescent="0.35">
      <c r="O19" s="46"/>
    </row>
    <row r="20" spans="1:15" x14ac:dyDescent="0.35">
      <c r="B20" s="6">
        <v>2012</v>
      </c>
      <c r="C20" s="6">
        <v>2013</v>
      </c>
      <c r="D20" s="6">
        <v>2014</v>
      </c>
      <c r="E20" s="6">
        <v>2015</v>
      </c>
      <c r="F20" s="6">
        <v>2016</v>
      </c>
      <c r="G20" s="6">
        <v>2017</v>
      </c>
      <c r="H20" s="6">
        <v>2018</v>
      </c>
      <c r="I20" s="6">
        <v>2019</v>
      </c>
      <c r="J20" s="6">
        <v>2020</v>
      </c>
      <c r="K20" s="6">
        <v>2021</v>
      </c>
    </row>
    <row r="21" spans="1:15" x14ac:dyDescent="0.35">
      <c r="A21" t="s">
        <v>6</v>
      </c>
      <c r="B21" s="68">
        <v>0.28709066741853628</v>
      </c>
      <c r="C21" s="68">
        <v>0.28991367063708884</v>
      </c>
      <c r="D21" s="68">
        <v>0.29142836057710048</v>
      </c>
      <c r="E21" s="68">
        <v>0.29796974522292996</v>
      </c>
      <c r="F21" s="68">
        <v>0.30160751442430767</v>
      </c>
      <c r="G21" s="68">
        <v>0.3024319962403923</v>
      </c>
      <c r="H21" s="68">
        <v>0.30383368978571385</v>
      </c>
      <c r="I21" s="68">
        <v>0.3068459378638117</v>
      </c>
      <c r="J21" s="68">
        <v>0.30559432624113475</v>
      </c>
      <c r="K21" s="68">
        <v>0.30638304681541062</v>
      </c>
    </row>
    <row r="22" spans="1:15" x14ac:dyDescent="0.35">
      <c r="A22" t="s">
        <v>103</v>
      </c>
      <c r="B22" s="14">
        <v>0.47711765416683449</v>
      </c>
      <c r="C22" s="14">
        <v>0.47404655228936726</v>
      </c>
      <c r="D22" s="14">
        <v>0.47318549131028376</v>
      </c>
      <c r="E22" s="14">
        <v>0.46975895014276303</v>
      </c>
      <c r="F22" s="14">
        <v>0.46457101222866221</v>
      </c>
      <c r="G22" s="14">
        <v>0.4596058595464973</v>
      </c>
      <c r="H22" s="14">
        <v>0.45729384512390919</v>
      </c>
      <c r="I22" s="14">
        <v>0.45516127559522451</v>
      </c>
      <c r="J22" s="14">
        <v>0.46182127659574468</v>
      </c>
      <c r="K22" s="14">
        <v>0.46028130850592858</v>
      </c>
    </row>
    <row r="23" spans="1:15" x14ac:dyDescent="0.35">
      <c r="A23" t="s">
        <v>105</v>
      </c>
      <c r="B23" s="14">
        <v>0.23579167841462922</v>
      </c>
      <c r="C23" s="14">
        <v>0.23603977707354387</v>
      </c>
      <c r="D23" s="14">
        <v>0.23538614811261577</v>
      </c>
      <c r="E23" s="14">
        <v>0.23227130463430706</v>
      </c>
      <c r="F23" s="14">
        <v>0.23382147334703013</v>
      </c>
      <c r="G23" s="14">
        <v>0.2379621442131104</v>
      </c>
      <c r="H23" s="14">
        <v>0.23887246509037696</v>
      </c>
      <c r="I23" s="14">
        <v>0.23799278654096379</v>
      </c>
      <c r="J23" s="14">
        <v>0.23258439716312057</v>
      </c>
      <c r="K23" s="14">
        <v>0.23333564467866078</v>
      </c>
    </row>
    <row r="24" spans="1:15" x14ac:dyDescent="0.35">
      <c r="K24" s="44"/>
    </row>
    <row r="25" spans="1:15" x14ac:dyDescent="0.35">
      <c r="A25" s="9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1F93-B203-402E-9709-1054E78F0F21}">
  <sheetPr>
    <tabColor rgb="FF00B050"/>
  </sheetPr>
  <dimension ref="A1:O51"/>
  <sheetViews>
    <sheetView tabSelected="1" topLeftCell="A4" workbookViewId="0">
      <selection activeCell="H17" sqref="H17"/>
    </sheetView>
  </sheetViews>
  <sheetFormatPr defaultRowHeight="14.5" x14ac:dyDescent="0.35"/>
  <cols>
    <col min="1" max="1" width="14.1796875" customWidth="1"/>
    <col min="2" max="2" width="9.26953125" customWidth="1"/>
    <col min="3" max="3" width="9" customWidth="1"/>
    <col min="4" max="4" width="8.7265625" customWidth="1"/>
    <col min="5" max="5" width="9.1796875" customWidth="1"/>
    <col min="6" max="6" width="10.453125" customWidth="1"/>
    <col min="7" max="7" width="10.7265625" customWidth="1"/>
    <col min="8" max="8" width="8.7265625" customWidth="1"/>
    <col min="9" max="9" width="8.81640625" customWidth="1"/>
    <col min="10" max="10" width="10.453125" customWidth="1"/>
    <col min="11" max="11" width="8.81640625" customWidth="1"/>
    <col min="12" max="12" width="15.81640625" customWidth="1"/>
    <col min="13" max="13" width="18" customWidth="1"/>
    <col min="15" max="15" width="17.81640625" customWidth="1"/>
  </cols>
  <sheetData>
    <row r="1" spans="1:15" x14ac:dyDescent="0.35">
      <c r="A1" s="9" t="s">
        <v>108</v>
      </c>
    </row>
    <row r="3" spans="1:15" s="9" customFormat="1" x14ac:dyDescent="0.35">
      <c r="A3" t="s">
        <v>47</v>
      </c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9" t="s">
        <v>53</v>
      </c>
      <c r="M3" s="9" t="s">
        <v>54</v>
      </c>
    </row>
    <row r="4" spans="1:15" x14ac:dyDescent="0.35">
      <c r="A4" t="s">
        <v>24</v>
      </c>
      <c r="B4" s="27">
        <v>7745</v>
      </c>
      <c r="C4" s="27">
        <v>7534</v>
      </c>
      <c r="D4" s="27">
        <v>7841</v>
      </c>
      <c r="E4" s="27">
        <v>8049</v>
      </c>
      <c r="F4" s="27">
        <v>8174</v>
      </c>
      <c r="G4" s="27">
        <v>8866</v>
      </c>
      <c r="H4" s="27">
        <v>9416</v>
      </c>
      <c r="I4" s="27">
        <v>10124</v>
      </c>
      <c r="J4" s="27">
        <v>10158</v>
      </c>
      <c r="K4" s="27">
        <v>10658</v>
      </c>
      <c r="L4" s="3">
        <v>500</v>
      </c>
      <c r="M4" s="14">
        <v>4.9222287851939356E-2</v>
      </c>
    </row>
    <row r="5" spans="1:15" x14ac:dyDescent="0.35">
      <c r="A5" t="s">
        <v>6</v>
      </c>
      <c r="B5" s="27">
        <v>62080</v>
      </c>
      <c r="C5" s="27">
        <v>65108</v>
      </c>
      <c r="D5" s="27">
        <v>69401</v>
      </c>
      <c r="E5" s="27">
        <v>74618</v>
      </c>
      <c r="F5" s="27">
        <v>80308</v>
      </c>
      <c r="G5" s="27">
        <v>88469</v>
      </c>
      <c r="H5" s="27">
        <v>94614</v>
      </c>
      <c r="I5" s="27">
        <v>102612</v>
      </c>
      <c r="J5" s="27">
        <v>108247</v>
      </c>
      <c r="K5" s="27">
        <v>118389</v>
      </c>
      <c r="L5" s="3">
        <v>10142</v>
      </c>
      <c r="M5" s="14">
        <v>9.3693127754117894E-2</v>
      </c>
    </row>
    <row r="6" spans="1:15" x14ac:dyDescent="0.35">
      <c r="A6" t="s">
        <v>8</v>
      </c>
      <c r="B6" s="27">
        <v>14954</v>
      </c>
      <c r="C6" s="27">
        <v>15583</v>
      </c>
      <c r="D6" s="27">
        <v>16349</v>
      </c>
      <c r="E6" s="27">
        <v>17068</v>
      </c>
      <c r="F6" s="27">
        <v>17128</v>
      </c>
      <c r="G6" s="27">
        <v>15666</v>
      </c>
      <c r="H6" s="27">
        <v>16531</v>
      </c>
      <c r="I6" s="27">
        <v>16976</v>
      </c>
      <c r="J6" s="27">
        <v>17751</v>
      </c>
      <c r="K6" s="27">
        <v>18594</v>
      </c>
      <c r="L6" s="3">
        <v>843</v>
      </c>
      <c r="M6" s="14">
        <v>4.7490282237620418E-2</v>
      </c>
    </row>
    <row r="7" spans="1:15" x14ac:dyDescent="0.35">
      <c r="A7" t="s">
        <v>13</v>
      </c>
      <c r="B7" s="27">
        <v>16216</v>
      </c>
      <c r="C7" s="27">
        <v>16094</v>
      </c>
      <c r="D7" s="27">
        <v>16999</v>
      </c>
      <c r="E7" s="27">
        <v>17761</v>
      </c>
      <c r="F7" s="27">
        <v>18800</v>
      </c>
      <c r="G7" s="27">
        <v>19927</v>
      </c>
      <c r="H7" s="27">
        <v>20712</v>
      </c>
      <c r="I7" s="27">
        <v>21815</v>
      </c>
      <c r="J7" s="27">
        <v>23045</v>
      </c>
      <c r="K7" s="27">
        <v>24074</v>
      </c>
      <c r="L7" s="3">
        <v>1029</v>
      </c>
      <c r="M7" s="14">
        <v>4.4651768279453247E-2</v>
      </c>
    </row>
    <row r="8" spans="1:15" x14ac:dyDescent="0.35">
      <c r="A8" t="s">
        <v>21</v>
      </c>
      <c r="B8" s="27">
        <v>4524</v>
      </c>
      <c r="C8" s="27">
        <v>4657</v>
      </c>
      <c r="D8" s="27">
        <v>4699</v>
      </c>
      <c r="E8" s="27">
        <v>4850</v>
      </c>
      <c r="F8" s="27">
        <v>5005</v>
      </c>
      <c r="G8" s="27">
        <v>5210</v>
      </c>
      <c r="H8" s="27">
        <v>5786</v>
      </c>
      <c r="I8" s="27">
        <v>6257</v>
      </c>
      <c r="J8" s="27">
        <v>6401</v>
      </c>
      <c r="K8" s="27">
        <v>7094</v>
      </c>
      <c r="L8" s="3">
        <v>693</v>
      </c>
      <c r="M8" s="14">
        <v>0.1082643336978597</v>
      </c>
    </row>
    <row r="9" spans="1:15" x14ac:dyDescent="0.35">
      <c r="A9" t="s">
        <v>12</v>
      </c>
      <c r="B9" s="27">
        <v>8423</v>
      </c>
      <c r="C9" s="27">
        <v>8774</v>
      </c>
      <c r="D9" s="27">
        <v>9231</v>
      </c>
      <c r="E9" s="27">
        <v>9688</v>
      </c>
      <c r="F9" s="27">
        <v>10724</v>
      </c>
      <c r="G9" s="27">
        <v>11449</v>
      </c>
      <c r="H9" s="27">
        <v>12061</v>
      </c>
      <c r="I9" s="27">
        <v>12533</v>
      </c>
      <c r="J9" s="27">
        <v>12868</v>
      </c>
      <c r="K9" s="27">
        <v>13952</v>
      </c>
      <c r="L9" s="3">
        <v>1084</v>
      </c>
      <c r="M9" s="14">
        <v>8.4239975132110664E-2</v>
      </c>
    </row>
    <row r="10" spans="1:15" x14ac:dyDescent="0.35">
      <c r="A10" t="s">
        <v>18</v>
      </c>
      <c r="B10" s="27">
        <v>25811</v>
      </c>
      <c r="C10" s="27">
        <v>27014</v>
      </c>
      <c r="D10" s="27">
        <v>28514</v>
      </c>
      <c r="E10" s="27">
        <v>31835</v>
      </c>
      <c r="F10" s="27">
        <v>35003</v>
      </c>
      <c r="G10" s="27">
        <v>36542</v>
      </c>
      <c r="H10" s="27">
        <v>39419</v>
      </c>
      <c r="I10" s="27">
        <v>41395</v>
      </c>
      <c r="J10" s="27">
        <v>43153</v>
      </c>
      <c r="K10" s="27">
        <v>44905</v>
      </c>
      <c r="L10" s="3">
        <v>1752</v>
      </c>
      <c r="M10" s="14">
        <v>4.0599726554353115E-2</v>
      </c>
    </row>
    <row r="11" spans="1:15" x14ac:dyDescent="0.35">
      <c r="A11" t="s">
        <v>10</v>
      </c>
      <c r="B11" s="27">
        <v>16110</v>
      </c>
      <c r="C11" s="27">
        <v>16707</v>
      </c>
      <c r="D11" s="27">
        <v>17418</v>
      </c>
      <c r="E11" s="27">
        <v>18373</v>
      </c>
      <c r="F11" s="27">
        <v>19911</v>
      </c>
      <c r="G11" s="27">
        <v>21619</v>
      </c>
      <c r="H11" s="27">
        <v>23357</v>
      </c>
      <c r="I11" s="27">
        <v>24593</v>
      </c>
      <c r="J11" s="27">
        <v>25163</v>
      </c>
      <c r="K11" s="27">
        <v>26798</v>
      </c>
      <c r="L11" s="3">
        <v>1635</v>
      </c>
      <c r="M11" s="14">
        <v>6.4976354170806341E-2</v>
      </c>
    </row>
    <row r="12" spans="1:15" s="9" customFormat="1" x14ac:dyDescent="0.35">
      <c r="A12" t="s">
        <v>55</v>
      </c>
      <c r="B12" s="65">
        <v>155863</v>
      </c>
      <c r="C12" s="65">
        <v>161471</v>
      </c>
      <c r="D12" s="65">
        <v>170452</v>
      </c>
      <c r="E12" s="65">
        <v>182242</v>
      </c>
      <c r="F12" s="65">
        <v>195053</v>
      </c>
      <c r="G12" s="65">
        <v>207748</v>
      </c>
      <c r="H12" s="65">
        <v>221896</v>
      </c>
      <c r="I12" s="65">
        <v>236305</v>
      </c>
      <c r="J12" s="65">
        <v>246786</v>
      </c>
      <c r="K12" s="65">
        <v>264464</v>
      </c>
      <c r="L12" s="3">
        <v>17678</v>
      </c>
      <c r="M12" s="14">
        <v>7.1632912726005527E-2</v>
      </c>
    </row>
    <row r="14" spans="1:15" x14ac:dyDescent="0.35">
      <c r="B14" s="9">
        <v>2012</v>
      </c>
      <c r="C14" s="9">
        <v>2013</v>
      </c>
      <c r="D14" s="9">
        <v>2014</v>
      </c>
      <c r="E14" s="9">
        <v>2015</v>
      </c>
      <c r="F14" s="9">
        <v>2016</v>
      </c>
      <c r="G14" s="9">
        <v>2017</v>
      </c>
      <c r="H14" s="9">
        <v>2018</v>
      </c>
      <c r="I14" s="9">
        <v>2019</v>
      </c>
      <c r="J14" s="9">
        <v>2020</v>
      </c>
      <c r="K14" s="9">
        <v>2021</v>
      </c>
      <c r="L14" s="9" t="s">
        <v>53</v>
      </c>
      <c r="M14" s="9" t="s">
        <v>54</v>
      </c>
      <c r="N14" s="9" t="s">
        <v>95</v>
      </c>
      <c r="O14" s="9" t="s">
        <v>96</v>
      </c>
    </row>
    <row r="15" spans="1:15" x14ac:dyDescent="0.35">
      <c r="A15" s="1" t="s">
        <v>107</v>
      </c>
      <c r="B15" s="3">
        <v>28379</v>
      </c>
      <c r="C15" s="3">
        <v>28898</v>
      </c>
      <c r="D15" s="3">
        <v>29958</v>
      </c>
      <c r="E15" s="3">
        <v>31272</v>
      </c>
      <c r="F15" s="3">
        <v>33090</v>
      </c>
      <c r="G15" s="3">
        <v>35695</v>
      </c>
      <c r="H15" s="3">
        <v>38559</v>
      </c>
      <c r="I15" s="3">
        <v>40974</v>
      </c>
      <c r="J15" s="3">
        <v>41722</v>
      </c>
      <c r="K15" s="3">
        <v>44550</v>
      </c>
      <c r="L15" s="3">
        <v>2828</v>
      </c>
      <c r="M15" s="14">
        <v>6.7781985523225161E-2</v>
      </c>
      <c r="N15" s="3">
        <v>16171</v>
      </c>
      <c r="O15" s="14">
        <v>0.56982275626343426</v>
      </c>
    </row>
    <row r="16" spans="1:15" x14ac:dyDescent="0.35">
      <c r="A16" s="1" t="s">
        <v>103</v>
      </c>
      <c r="B16" s="3">
        <v>65404</v>
      </c>
      <c r="C16" s="3">
        <v>67465</v>
      </c>
      <c r="D16" s="3">
        <v>71093</v>
      </c>
      <c r="E16" s="3">
        <v>76352</v>
      </c>
      <c r="F16" s="3">
        <v>81655</v>
      </c>
      <c r="G16" s="3">
        <v>83584</v>
      </c>
      <c r="H16" s="3">
        <v>88723</v>
      </c>
      <c r="I16" s="3">
        <v>92719</v>
      </c>
      <c r="J16" s="3">
        <v>96817</v>
      </c>
      <c r="K16" s="3">
        <v>101525</v>
      </c>
      <c r="L16" s="3">
        <v>4708</v>
      </c>
      <c r="M16" s="14">
        <v>4.8627823626016094E-2</v>
      </c>
      <c r="N16" s="3">
        <v>36121</v>
      </c>
      <c r="O16" s="14">
        <v>0.55227509020854992</v>
      </c>
    </row>
    <row r="17" spans="1:15" x14ac:dyDescent="0.35">
      <c r="A17" s="1" t="s">
        <v>6</v>
      </c>
      <c r="B17" s="2">
        <v>62080</v>
      </c>
      <c r="C17" s="2">
        <v>65108</v>
      </c>
      <c r="D17" s="2">
        <v>69401</v>
      </c>
      <c r="E17" s="2">
        <v>74618</v>
      </c>
      <c r="F17" s="2">
        <v>80308</v>
      </c>
      <c r="G17" s="2">
        <v>88469</v>
      </c>
      <c r="H17" s="2">
        <v>94614</v>
      </c>
      <c r="I17" s="2">
        <v>102612</v>
      </c>
      <c r="J17" s="2">
        <v>108247</v>
      </c>
      <c r="K17" s="2">
        <v>118389</v>
      </c>
      <c r="L17" s="2">
        <v>10142</v>
      </c>
      <c r="M17" s="14">
        <v>9.3693127754117894E-2</v>
      </c>
      <c r="N17" s="3">
        <v>56309</v>
      </c>
      <c r="O17" s="14">
        <v>0.90703930412371137</v>
      </c>
    </row>
    <row r="18" spans="1:15" x14ac:dyDescent="0.35">
      <c r="A18" s="1" t="s">
        <v>67</v>
      </c>
      <c r="B18" s="69">
        <v>155863</v>
      </c>
      <c r="C18" s="69">
        <v>161471</v>
      </c>
      <c r="D18" s="69">
        <v>170452</v>
      </c>
      <c r="E18" s="69">
        <v>182242</v>
      </c>
      <c r="F18" s="69">
        <v>195053</v>
      </c>
      <c r="G18" s="69">
        <v>207748</v>
      </c>
      <c r="H18" s="69">
        <v>221896</v>
      </c>
      <c r="I18" s="69">
        <v>236305</v>
      </c>
      <c r="J18" s="69">
        <v>246786</v>
      </c>
      <c r="K18" s="69">
        <v>264464</v>
      </c>
      <c r="L18" s="3">
        <v>17678</v>
      </c>
      <c r="M18" s="14">
        <v>7.1632912726005527E-2</v>
      </c>
      <c r="N18" s="3">
        <v>108601</v>
      </c>
      <c r="O18" s="14">
        <v>0.69677216529901265</v>
      </c>
    </row>
    <row r="20" spans="1:15" x14ac:dyDescent="0.35">
      <c r="B20" s="9">
        <v>2012</v>
      </c>
      <c r="C20" s="9">
        <v>2013</v>
      </c>
      <c r="D20" s="9">
        <v>2014</v>
      </c>
      <c r="E20" s="9">
        <v>2015</v>
      </c>
      <c r="F20" s="9">
        <v>2016</v>
      </c>
      <c r="G20" s="9">
        <v>2017</v>
      </c>
      <c r="H20" s="9">
        <v>2018</v>
      </c>
      <c r="I20" s="9">
        <v>2019</v>
      </c>
      <c r="J20" s="9">
        <v>2020</v>
      </c>
      <c r="K20" s="9">
        <v>2021</v>
      </c>
      <c r="L20" t="s">
        <v>154</v>
      </c>
    </row>
    <row r="21" spans="1:15" x14ac:dyDescent="0.35">
      <c r="A21" s="1" t="s">
        <v>107</v>
      </c>
      <c r="B21" s="14">
        <v>0.18207656724174434</v>
      </c>
      <c r="C21" s="14">
        <v>0.17896712103102105</v>
      </c>
      <c r="D21" s="14">
        <v>0.17575622462628776</v>
      </c>
      <c r="E21" s="14">
        <v>0.17159600970138608</v>
      </c>
      <c r="F21" s="14">
        <v>0.16964619872547462</v>
      </c>
      <c r="G21" s="14">
        <v>0.17181874193734717</v>
      </c>
      <c r="H21" s="14">
        <v>0.17377059523380323</v>
      </c>
      <c r="I21" s="14">
        <v>0.17339455364888598</v>
      </c>
      <c r="J21" s="14">
        <v>0.16906145405330936</v>
      </c>
      <c r="K21" s="14">
        <v>0.16845392945731744</v>
      </c>
      <c r="L21" s="14">
        <v>0.15997284760719538</v>
      </c>
      <c r="M21" s="14">
        <v>0.16845392945731744</v>
      </c>
    </row>
    <row r="22" spans="1:15" x14ac:dyDescent="0.35">
      <c r="A22" s="1" t="s">
        <v>103</v>
      </c>
      <c r="B22" s="14">
        <v>0.41962492701924126</v>
      </c>
      <c r="C22" s="14">
        <v>0.41781496367768828</v>
      </c>
      <c r="D22" s="14">
        <v>0.41708516180508298</v>
      </c>
      <c r="E22" s="14">
        <v>0.418959405625487</v>
      </c>
      <c r="F22" s="14">
        <v>0.41862980830851104</v>
      </c>
      <c r="G22" s="14">
        <v>0.40233359647264955</v>
      </c>
      <c r="H22" s="14">
        <v>0.3998404658038</v>
      </c>
      <c r="I22" s="14">
        <v>0.39237003025750616</v>
      </c>
      <c r="J22" s="14">
        <v>0.39231155738169915</v>
      </c>
      <c r="K22" s="14">
        <v>0.38388967874644564</v>
      </c>
      <c r="L22" s="14">
        <v>0.26631971942527433</v>
      </c>
      <c r="M22" s="14">
        <v>0.38388967874644564</v>
      </c>
    </row>
    <row r="23" spans="1:15" x14ac:dyDescent="0.35">
      <c r="A23" s="1" t="s">
        <v>6</v>
      </c>
      <c r="B23" s="14">
        <v>0.39829850573901437</v>
      </c>
      <c r="C23" s="14">
        <v>0.4032179152912907</v>
      </c>
      <c r="D23" s="14">
        <v>0.40715861356862931</v>
      </c>
      <c r="E23" s="14">
        <v>0.40944458467312694</v>
      </c>
      <c r="F23" s="14">
        <v>0.41172399296601436</v>
      </c>
      <c r="G23" s="14">
        <v>0.42584766159000326</v>
      </c>
      <c r="H23" s="14">
        <v>0.42638893896239682</v>
      </c>
      <c r="I23" s="14">
        <v>0.43423541609360783</v>
      </c>
      <c r="J23" s="14">
        <v>0.43862698856499155</v>
      </c>
      <c r="K23" s="14">
        <v>0.4476563917962369</v>
      </c>
      <c r="L23" s="14">
        <v>0.57370743296753024</v>
      </c>
      <c r="M23" s="14">
        <v>0.4476563917962369</v>
      </c>
    </row>
    <row r="24" spans="1:15" x14ac:dyDescent="0.35">
      <c r="K24" s="44"/>
      <c r="L24" s="44">
        <v>1</v>
      </c>
      <c r="M24" s="14">
        <v>1</v>
      </c>
    </row>
    <row r="25" spans="1:15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5" x14ac:dyDescent="0.35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5" x14ac:dyDescent="0.35">
      <c r="A27" s="1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5" x14ac:dyDescent="0.35">
      <c r="A28" s="1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46" spans="1:11" x14ac:dyDescent="0.35"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35">
      <c r="A47" s="70"/>
      <c r="B47" s="71">
        <f>B20</f>
        <v>2012</v>
      </c>
      <c r="C47" s="71">
        <f t="shared" ref="C47:K47" si="0">C20</f>
        <v>2013</v>
      </c>
      <c r="D47" s="71">
        <f t="shared" si="0"/>
        <v>2014</v>
      </c>
      <c r="E47" s="71">
        <f t="shared" si="0"/>
        <v>2015</v>
      </c>
      <c r="F47" s="71">
        <f t="shared" si="0"/>
        <v>2016</v>
      </c>
      <c r="G47" s="71">
        <f t="shared" si="0"/>
        <v>2017</v>
      </c>
      <c r="H47" s="71">
        <f t="shared" si="0"/>
        <v>2018</v>
      </c>
      <c r="I47" s="71">
        <f t="shared" si="0"/>
        <v>2019</v>
      </c>
      <c r="J47" s="71">
        <f t="shared" si="0"/>
        <v>2020</v>
      </c>
      <c r="K47" s="71">
        <f t="shared" si="0"/>
        <v>2021</v>
      </c>
    </row>
    <row r="48" spans="1:11" x14ac:dyDescent="0.35">
      <c r="A48" s="72" t="s">
        <v>107</v>
      </c>
      <c r="B48" s="73">
        <f>B15</f>
        <v>28379</v>
      </c>
      <c r="C48" s="73">
        <f t="shared" ref="C48:K48" si="1">C15</f>
        <v>28898</v>
      </c>
      <c r="D48" s="73">
        <f t="shared" si="1"/>
        <v>29958</v>
      </c>
      <c r="E48" s="73">
        <f t="shared" si="1"/>
        <v>31272</v>
      </c>
      <c r="F48" s="73">
        <f t="shared" si="1"/>
        <v>33090</v>
      </c>
      <c r="G48" s="73">
        <f t="shared" si="1"/>
        <v>35695</v>
      </c>
      <c r="H48" s="73">
        <f t="shared" si="1"/>
        <v>38559</v>
      </c>
      <c r="I48" s="73">
        <f t="shared" si="1"/>
        <v>40974</v>
      </c>
      <c r="J48" s="73">
        <f t="shared" si="1"/>
        <v>41722</v>
      </c>
      <c r="K48" s="73">
        <f t="shared" si="1"/>
        <v>44550</v>
      </c>
    </row>
    <row r="49" spans="1:11" x14ac:dyDescent="0.35">
      <c r="A49" s="74" t="s">
        <v>103</v>
      </c>
      <c r="B49" s="75">
        <f t="shared" ref="B49:K50" si="2">B16</f>
        <v>65404</v>
      </c>
      <c r="C49" s="75">
        <f t="shared" si="2"/>
        <v>67465</v>
      </c>
      <c r="D49" s="75">
        <f t="shared" si="2"/>
        <v>71093</v>
      </c>
      <c r="E49" s="75">
        <f t="shared" si="2"/>
        <v>76352</v>
      </c>
      <c r="F49" s="75">
        <f t="shared" si="2"/>
        <v>81655</v>
      </c>
      <c r="G49" s="75">
        <f t="shared" si="2"/>
        <v>83584</v>
      </c>
      <c r="H49" s="75">
        <f t="shared" si="2"/>
        <v>88723</v>
      </c>
      <c r="I49" s="75">
        <f t="shared" si="2"/>
        <v>92719</v>
      </c>
      <c r="J49" s="75">
        <f t="shared" si="2"/>
        <v>96817</v>
      </c>
      <c r="K49" s="75">
        <f t="shared" si="2"/>
        <v>101525</v>
      </c>
    </row>
    <row r="50" spans="1:11" x14ac:dyDescent="0.35">
      <c r="A50" s="72" t="s">
        <v>6</v>
      </c>
      <c r="B50" s="73">
        <f t="shared" si="2"/>
        <v>62080</v>
      </c>
      <c r="C50" s="73">
        <f t="shared" si="2"/>
        <v>65108</v>
      </c>
      <c r="D50" s="73">
        <f t="shared" si="2"/>
        <v>69401</v>
      </c>
      <c r="E50" s="73">
        <f t="shared" si="2"/>
        <v>74618</v>
      </c>
      <c r="F50" s="73">
        <f t="shared" si="2"/>
        <v>80308</v>
      </c>
      <c r="G50" s="73">
        <f t="shared" si="2"/>
        <v>88469</v>
      </c>
      <c r="H50" s="73">
        <f t="shared" si="2"/>
        <v>94614</v>
      </c>
      <c r="I50" s="73">
        <f t="shared" si="2"/>
        <v>102612</v>
      </c>
      <c r="J50" s="73">
        <f t="shared" si="2"/>
        <v>108247</v>
      </c>
      <c r="K50" s="73">
        <f t="shared" si="2"/>
        <v>118389</v>
      </c>
    </row>
    <row r="51" spans="1:11" x14ac:dyDescent="0.35">
      <c r="A51" s="76" t="s">
        <v>67</v>
      </c>
      <c r="B51" s="75">
        <f>B12</f>
        <v>155863</v>
      </c>
      <c r="C51" s="75">
        <f t="shared" ref="C51:K51" si="3">C12</f>
        <v>161471</v>
      </c>
      <c r="D51" s="75">
        <f t="shared" si="3"/>
        <v>170452</v>
      </c>
      <c r="E51" s="75">
        <f t="shared" si="3"/>
        <v>182242</v>
      </c>
      <c r="F51" s="75">
        <f t="shared" si="3"/>
        <v>195053</v>
      </c>
      <c r="G51" s="75">
        <f t="shared" si="3"/>
        <v>207748</v>
      </c>
      <c r="H51" s="75">
        <f t="shared" si="3"/>
        <v>221896</v>
      </c>
      <c r="I51" s="75">
        <f t="shared" si="3"/>
        <v>236305</v>
      </c>
      <c r="J51" s="75">
        <f t="shared" si="3"/>
        <v>246786</v>
      </c>
      <c r="K51" s="75">
        <f t="shared" si="3"/>
        <v>264464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393C-4C84-4816-856F-B4EDD979261F}">
  <sheetPr>
    <tabColor rgb="FF00B050"/>
  </sheetPr>
  <dimension ref="A1:P80"/>
  <sheetViews>
    <sheetView topLeftCell="A52" workbookViewId="0">
      <selection activeCell="H48" sqref="H48"/>
    </sheetView>
  </sheetViews>
  <sheetFormatPr defaultRowHeight="14.5" x14ac:dyDescent="0.35"/>
  <cols>
    <col min="1" max="1" width="35.26953125" customWidth="1"/>
    <col min="2" max="2" width="10.7265625" customWidth="1"/>
    <col min="3" max="3" width="9.54296875" customWidth="1"/>
    <col min="4" max="5" width="10" customWidth="1"/>
    <col min="6" max="6" width="9" customWidth="1"/>
    <col min="7" max="7" width="9.81640625" customWidth="1"/>
    <col min="8" max="9" width="9.54296875" customWidth="1"/>
    <col min="10" max="10" width="10.26953125" customWidth="1"/>
    <col min="11" max="11" width="10" customWidth="1"/>
    <col min="12" max="12" width="10.453125" customWidth="1"/>
    <col min="13" max="13" width="17.54296875" customWidth="1"/>
    <col min="14" max="14" width="15" customWidth="1"/>
    <col min="15" max="15" width="16.7265625" customWidth="1"/>
    <col min="16" max="16" width="18.81640625" customWidth="1"/>
    <col min="18" max="18" width="20.453125" customWidth="1"/>
  </cols>
  <sheetData>
    <row r="1" spans="1:16" x14ac:dyDescent="0.35">
      <c r="A1" s="9" t="s">
        <v>120</v>
      </c>
      <c r="B1" s="9"/>
    </row>
    <row r="3" spans="1:16" s="79" customFormat="1" x14ac:dyDescent="0.35">
      <c r="A3" s="77"/>
      <c r="B3" s="6">
        <v>2012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6" t="s">
        <v>53</v>
      </c>
      <c r="M3" s="6" t="s">
        <v>54</v>
      </c>
      <c r="N3" s="6" t="s">
        <v>95</v>
      </c>
      <c r="O3" s="6" t="s">
        <v>96</v>
      </c>
      <c r="P3" s="77" t="s">
        <v>119</v>
      </c>
    </row>
    <row r="4" spans="1:16" s="79" customFormat="1" x14ac:dyDescent="0.35">
      <c r="A4" s="78" t="s">
        <v>109</v>
      </c>
      <c r="B4" s="80">
        <f>B26+B34+B37+B49+B42</f>
        <v>11793</v>
      </c>
      <c r="C4" s="80">
        <f t="shared" ref="C4:K4" si="0">C26+C34+C37+C49+C42</f>
        <v>12421</v>
      </c>
      <c r="D4" s="80">
        <f t="shared" si="0"/>
        <v>12632</v>
      </c>
      <c r="E4" s="80">
        <f t="shared" si="0"/>
        <v>15096</v>
      </c>
      <c r="F4" s="80">
        <f t="shared" si="0"/>
        <v>15803</v>
      </c>
      <c r="G4" s="80">
        <f t="shared" si="0"/>
        <v>17279</v>
      </c>
      <c r="H4" s="80">
        <f t="shared" si="0"/>
        <v>19561</v>
      </c>
      <c r="I4" s="80">
        <f t="shared" si="0"/>
        <v>19570</v>
      </c>
      <c r="J4" s="80">
        <f t="shared" si="0"/>
        <v>21192</v>
      </c>
      <c r="K4" s="80">
        <f t="shared" si="0"/>
        <v>22974</v>
      </c>
      <c r="L4" s="81">
        <f>K4-J4</f>
        <v>1782</v>
      </c>
      <c r="M4" s="82">
        <f t="shared" ref="M4:M10" si="1">L4/J4</f>
        <v>8.4088335220838056E-2</v>
      </c>
      <c r="N4" s="81">
        <f t="shared" ref="N4:N10" si="2">K4-B4</f>
        <v>11181</v>
      </c>
      <c r="O4" s="82">
        <f t="shared" ref="O4:O10" si="3">N4/B4</f>
        <v>0.94810480793691176</v>
      </c>
      <c r="P4" s="82">
        <f t="shared" ref="P4:P10" si="4">L4/$L$10</f>
        <v>6.1641703275796468E-2</v>
      </c>
    </row>
    <row r="5" spans="1:16" s="79" customFormat="1" x14ac:dyDescent="0.35">
      <c r="A5" s="78" t="s">
        <v>110</v>
      </c>
      <c r="B5" s="80">
        <f>B27+B29+B33+B35+B36+B39+B40+B41+B43+B44+B48+B50+B51+B52+B53</f>
        <v>156936</v>
      </c>
      <c r="C5" s="80">
        <f t="shared" ref="C5:K5" si="5">C27+C29+C33+C35+C36+C39+C40+C41+C43+C44+C48+C50+C51+C52+C53</f>
        <v>159376</v>
      </c>
      <c r="D5" s="80">
        <f t="shared" si="5"/>
        <v>165519</v>
      </c>
      <c r="E5" s="80">
        <f t="shared" si="5"/>
        <v>174553</v>
      </c>
      <c r="F5" s="80">
        <f t="shared" si="5"/>
        <v>181057</v>
      </c>
      <c r="G5" s="80">
        <f t="shared" si="5"/>
        <v>188534</v>
      </c>
      <c r="H5" s="80">
        <f t="shared" si="5"/>
        <v>196962</v>
      </c>
      <c r="I5" s="80">
        <f t="shared" si="5"/>
        <v>204442</v>
      </c>
      <c r="J5" s="80">
        <f t="shared" si="5"/>
        <v>208111</v>
      </c>
      <c r="K5" s="80">
        <f t="shared" si="5"/>
        <v>217763</v>
      </c>
      <c r="L5" s="81">
        <f t="shared" ref="L5:L10" si="6">K5-J5</f>
        <v>9652</v>
      </c>
      <c r="M5" s="82">
        <f t="shared" si="1"/>
        <v>4.6379095771006816E-2</v>
      </c>
      <c r="N5" s="81">
        <f t="shared" si="2"/>
        <v>60827</v>
      </c>
      <c r="O5" s="82">
        <f t="shared" si="3"/>
        <v>0.38759111994698475</v>
      </c>
      <c r="P5" s="82">
        <f t="shared" si="4"/>
        <v>0.33387526375869109</v>
      </c>
    </row>
    <row r="6" spans="1:16" s="86" customFormat="1" x14ac:dyDescent="0.35">
      <c r="A6" s="77" t="s">
        <v>111</v>
      </c>
      <c r="B6" s="83">
        <f>B4+B5</f>
        <v>168729</v>
      </c>
      <c r="C6" s="83">
        <f t="shared" ref="C6:K6" si="7">C4+C5</f>
        <v>171797</v>
      </c>
      <c r="D6" s="83">
        <f t="shared" si="7"/>
        <v>178151</v>
      </c>
      <c r="E6" s="83">
        <f t="shared" si="7"/>
        <v>189649</v>
      </c>
      <c r="F6" s="83">
        <f t="shared" si="7"/>
        <v>196860</v>
      </c>
      <c r="G6" s="83">
        <f t="shared" si="7"/>
        <v>205813</v>
      </c>
      <c r="H6" s="83">
        <f t="shared" si="7"/>
        <v>216523</v>
      </c>
      <c r="I6" s="83">
        <f t="shared" si="7"/>
        <v>224012</v>
      </c>
      <c r="J6" s="83">
        <f t="shared" si="7"/>
        <v>229303</v>
      </c>
      <c r="K6" s="83">
        <f t="shared" si="7"/>
        <v>240737</v>
      </c>
      <c r="L6" s="85">
        <f t="shared" si="6"/>
        <v>11434</v>
      </c>
      <c r="M6" s="84">
        <f t="shared" si="1"/>
        <v>4.9864153543564625E-2</v>
      </c>
      <c r="N6" s="85">
        <f t="shared" si="2"/>
        <v>72008</v>
      </c>
      <c r="O6" s="84">
        <f t="shared" si="3"/>
        <v>0.42676718287905457</v>
      </c>
      <c r="P6" s="84">
        <f t="shared" si="4"/>
        <v>0.39551696703448752</v>
      </c>
    </row>
    <row r="7" spans="1:16" s="79" customFormat="1" x14ac:dyDescent="0.35">
      <c r="A7" s="78" t="s">
        <v>112</v>
      </c>
      <c r="B7" s="87">
        <f>B28+B38+B47</f>
        <v>44274</v>
      </c>
      <c r="C7" s="87">
        <f t="shared" ref="C7:K7" si="8">C28+C38+C47</f>
        <v>46873</v>
      </c>
      <c r="D7" s="87">
        <f t="shared" si="8"/>
        <v>51847</v>
      </c>
      <c r="E7" s="87">
        <f t="shared" si="8"/>
        <v>56587</v>
      </c>
      <c r="F7" s="87">
        <f t="shared" si="8"/>
        <v>61031</v>
      </c>
      <c r="G7" s="87">
        <f t="shared" si="8"/>
        <v>65852</v>
      </c>
      <c r="H7" s="87">
        <f t="shared" si="8"/>
        <v>69171</v>
      </c>
      <c r="I7" s="87">
        <f t="shared" si="8"/>
        <v>74630</v>
      </c>
      <c r="J7" s="87">
        <f t="shared" si="8"/>
        <v>76662</v>
      </c>
      <c r="K7" s="87">
        <f t="shared" si="8"/>
        <v>82936</v>
      </c>
      <c r="L7" s="81">
        <f t="shared" si="6"/>
        <v>6274</v>
      </c>
      <c r="M7" s="82">
        <f t="shared" si="1"/>
        <v>8.1839764159557543E-2</v>
      </c>
      <c r="N7" s="81">
        <f t="shared" si="2"/>
        <v>38662</v>
      </c>
      <c r="O7" s="82">
        <f t="shared" si="3"/>
        <v>0.87324389031937477</v>
      </c>
      <c r="P7" s="82">
        <f t="shared" si="4"/>
        <v>0.21702583970389844</v>
      </c>
    </row>
    <row r="8" spans="1:16" s="79" customFormat="1" x14ac:dyDescent="0.35">
      <c r="A8" s="78" t="s">
        <v>113</v>
      </c>
      <c r="B8" s="80">
        <f>B31+B32+B30+B45+B46</f>
        <v>66995</v>
      </c>
      <c r="C8" s="80">
        <f t="shared" ref="C8:K8" si="9">C31+C32+C30+C45+C46</f>
        <v>70915</v>
      </c>
      <c r="D8" s="80">
        <f t="shared" si="9"/>
        <v>75959</v>
      </c>
      <c r="E8" s="80">
        <f t="shared" si="9"/>
        <v>81702</v>
      </c>
      <c r="F8" s="80">
        <f t="shared" si="9"/>
        <v>89509</v>
      </c>
      <c r="G8" s="80">
        <f t="shared" si="9"/>
        <v>97802</v>
      </c>
      <c r="H8" s="80">
        <f t="shared" si="9"/>
        <v>104995</v>
      </c>
      <c r="I8" s="80">
        <f t="shared" si="9"/>
        <v>112891</v>
      </c>
      <c r="J8" s="80">
        <f t="shared" si="9"/>
        <v>117071</v>
      </c>
      <c r="K8" s="80">
        <f t="shared" si="9"/>
        <v>128272</v>
      </c>
      <c r="L8" s="81">
        <f t="shared" si="6"/>
        <v>11201</v>
      </c>
      <c r="M8" s="82">
        <f t="shared" si="1"/>
        <v>9.5676982344047631E-2</v>
      </c>
      <c r="N8" s="81">
        <f t="shared" si="2"/>
        <v>61277</v>
      </c>
      <c r="O8" s="82">
        <f t="shared" si="3"/>
        <v>0.91465034704082393</v>
      </c>
      <c r="P8" s="82">
        <f t="shared" si="4"/>
        <v>0.38745719326161404</v>
      </c>
    </row>
    <row r="9" spans="1:16" s="86" customFormat="1" x14ac:dyDescent="0.35">
      <c r="A9" s="77" t="s">
        <v>114</v>
      </c>
      <c r="B9" s="83">
        <f>B7+B8</f>
        <v>111269</v>
      </c>
      <c r="C9" s="83">
        <f t="shared" ref="C9:K9" si="10">C7+C8</f>
        <v>117788</v>
      </c>
      <c r="D9" s="83">
        <f t="shared" si="10"/>
        <v>127806</v>
      </c>
      <c r="E9" s="83">
        <f t="shared" si="10"/>
        <v>138289</v>
      </c>
      <c r="F9" s="83">
        <f t="shared" si="10"/>
        <v>150540</v>
      </c>
      <c r="G9" s="83">
        <f t="shared" si="10"/>
        <v>163654</v>
      </c>
      <c r="H9" s="83">
        <f t="shared" si="10"/>
        <v>174166</v>
      </c>
      <c r="I9" s="83">
        <f t="shared" si="10"/>
        <v>187521</v>
      </c>
      <c r="J9" s="83">
        <f t="shared" si="10"/>
        <v>193733</v>
      </c>
      <c r="K9" s="83">
        <f t="shared" si="10"/>
        <v>211208</v>
      </c>
      <c r="L9" s="85">
        <f t="shared" si="6"/>
        <v>17475</v>
      </c>
      <c r="M9" s="84">
        <f t="shared" si="1"/>
        <v>9.0201462838029656E-2</v>
      </c>
      <c r="N9" s="85">
        <f t="shared" si="2"/>
        <v>99939</v>
      </c>
      <c r="O9" s="84">
        <f t="shared" si="3"/>
        <v>0.89817469376016679</v>
      </c>
      <c r="P9" s="84">
        <f t="shared" si="4"/>
        <v>0.60448303296551242</v>
      </c>
    </row>
    <row r="10" spans="1:16" s="79" customFormat="1" x14ac:dyDescent="0.35">
      <c r="A10" s="77" t="s">
        <v>115</v>
      </c>
      <c r="B10" s="83">
        <f>B6+B9</f>
        <v>279998</v>
      </c>
      <c r="C10" s="83">
        <f t="shared" ref="C10:K10" si="11">C6+C9</f>
        <v>289585</v>
      </c>
      <c r="D10" s="83">
        <f t="shared" si="11"/>
        <v>305957</v>
      </c>
      <c r="E10" s="83">
        <f t="shared" si="11"/>
        <v>327938</v>
      </c>
      <c r="F10" s="83">
        <f t="shared" si="11"/>
        <v>347400</v>
      </c>
      <c r="G10" s="83">
        <f t="shared" si="11"/>
        <v>369467</v>
      </c>
      <c r="H10" s="83">
        <f t="shared" si="11"/>
        <v>390689</v>
      </c>
      <c r="I10" s="83">
        <f t="shared" si="11"/>
        <v>411533</v>
      </c>
      <c r="J10" s="83">
        <f t="shared" si="11"/>
        <v>423036</v>
      </c>
      <c r="K10" s="83">
        <f t="shared" si="11"/>
        <v>451945</v>
      </c>
      <c r="L10" s="85">
        <f t="shared" si="6"/>
        <v>28909</v>
      </c>
      <c r="M10" s="84">
        <f t="shared" si="1"/>
        <v>6.8336973685454661E-2</v>
      </c>
      <c r="N10" s="85">
        <f t="shared" si="2"/>
        <v>171947</v>
      </c>
      <c r="O10" s="84">
        <f t="shared" si="3"/>
        <v>0.61410081500582148</v>
      </c>
      <c r="P10" s="84">
        <f t="shared" si="4"/>
        <v>1</v>
      </c>
    </row>
    <row r="11" spans="1:16" ht="15" thickBot="1" x14ac:dyDescent="0.4"/>
    <row r="12" spans="1:16" ht="15" thickBot="1" x14ac:dyDescent="0.4">
      <c r="A12" s="88"/>
      <c r="B12" s="89">
        <v>2012</v>
      </c>
      <c r="C12" s="89">
        <v>2013</v>
      </c>
      <c r="D12" s="89">
        <v>2014</v>
      </c>
      <c r="E12" s="89">
        <v>2015</v>
      </c>
      <c r="F12" s="89">
        <v>2016</v>
      </c>
      <c r="G12" s="89">
        <v>2017</v>
      </c>
      <c r="H12" s="89">
        <v>2018</v>
      </c>
      <c r="I12" s="89">
        <v>2019</v>
      </c>
      <c r="J12" s="89">
        <v>2020</v>
      </c>
      <c r="K12" s="89">
        <v>2021</v>
      </c>
    </row>
    <row r="13" spans="1:16" ht="35.25" customHeight="1" thickBot="1" x14ac:dyDescent="0.4">
      <c r="A13" s="90" t="s">
        <v>109</v>
      </c>
      <c r="B13" s="91">
        <f t="shared" ref="B13:K19" si="12">B4</f>
        <v>11793</v>
      </c>
      <c r="C13" s="91">
        <f t="shared" si="12"/>
        <v>12421</v>
      </c>
      <c r="D13" s="91">
        <f t="shared" si="12"/>
        <v>12632</v>
      </c>
      <c r="E13" s="91">
        <f t="shared" si="12"/>
        <v>15096</v>
      </c>
      <c r="F13" s="91">
        <f t="shared" si="12"/>
        <v>15803</v>
      </c>
      <c r="G13" s="91">
        <f t="shared" si="12"/>
        <v>17279</v>
      </c>
      <c r="H13" s="91">
        <f t="shared" si="12"/>
        <v>19561</v>
      </c>
      <c r="I13" s="91">
        <f t="shared" si="12"/>
        <v>19570</v>
      </c>
      <c r="J13" s="91">
        <f t="shared" si="12"/>
        <v>21192</v>
      </c>
      <c r="K13" s="91">
        <f t="shared" si="12"/>
        <v>22974</v>
      </c>
    </row>
    <row r="14" spans="1:16" ht="15" thickBot="1" x14ac:dyDescent="0.4">
      <c r="A14" s="92" t="s">
        <v>110</v>
      </c>
      <c r="B14" s="93">
        <f t="shared" si="12"/>
        <v>156936</v>
      </c>
      <c r="C14" s="93">
        <f t="shared" si="12"/>
        <v>159376</v>
      </c>
      <c r="D14" s="93">
        <f t="shared" si="12"/>
        <v>165519</v>
      </c>
      <c r="E14" s="93">
        <f t="shared" si="12"/>
        <v>174553</v>
      </c>
      <c r="F14" s="93">
        <f t="shared" si="12"/>
        <v>181057</v>
      </c>
      <c r="G14" s="93">
        <f t="shared" si="12"/>
        <v>188534</v>
      </c>
      <c r="H14" s="93">
        <f t="shared" si="12"/>
        <v>196962</v>
      </c>
      <c r="I14" s="93">
        <f t="shared" si="12"/>
        <v>204442</v>
      </c>
      <c r="J14" s="93">
        <f t="shared" si="12"/>
        <v>208111</v>
      </c>
      <c r="K14" s="93">
        <f t="shared" si="12"/>
        <v>217763</v>
      </c>
    </row>
    <row r="15" spans="1:16" ht="36.75" customHeight="1" thickBot="1" x14ac:dyDescent="0.4">
      <c r="A15" s="90" t="s">
        <v>111</v>
      </c>
      <c r="B15" s="91">
        <f t="shared" si="12"/>
        <v>168729</v>
      </c>
      <c r="C15" s="91">
        <f t="shared" si="12"/>
        <v>171797</v>
      </c>
      <c r="D15" s="91">
        <f t="shared" si="12"/>
        <v>178151</v>
      </c>
      <c r="E15" s="91">
        <f t="shared" si="12"/>
        <v>189649</v>
      </c>
      <c r="F15" s="91">
        <f t="shared" si="12"/>
        <v>196860</v>
      </c>
      <c r="G15" s="91">
        <f t="shared" si="12"/>
        <v>205813</v>
      </c>
      <c r="H15" s="91">
        <f t="shared" si="12"/>
        <v>216523</v>
      </c>
      <c r="I15" s="91">
        <f t="shared" si="12"/>
        <v>224012</v>
      </c>
      <c r="J15" s="91">
        <f t="shared" si="12"/>
        <v>229303</v>
      </c>
      <c r="K15" s="91">
        <f t="shared" si="12"/>
        <v>240737</v>
      </c>
    </row>
    <row r="16" spans="1:16" ht="15" thickBot="1" x14ac:dyDescent="0.4">
      <c r="A16" s="92" t="s">
        <v>112</v>
      </c>
      <c r="B16" s="94">
        <f t="shared" si="12"/>
        <v>44274</v>
      </c>
      <c r="C16" s="94">
        <f t="shared" si="12"/>
        <v>46873</v>
      </c>
      <c r="D16" s="94">
        <f t="shared" si="12"/>
        <v>51847</v>
      </c>
      <c r="E16" s="94">
        <f t="shared" si="12"/>
        <v>56587</v>
      </c>
      <c r="F16" s="94">
        <f t="shared" si="12"/>
        <v>61031</v>
      </c>
      <c r="G16" s="94">
        <f t="shared" si="12"/>
        <v>65852</v>
      </c>
      <c r="H16" s="94">
        <f t="shared" si="12"/>
        <v>69171</v>
      </c>
      <c r="I16" s="94">
        <f t="shared" si="12"/>
        <v>74630</v>
      </c>
      <c r="J16" s="94">
        <f t="shared" si="12"/>
        <v>76662</v>
      </c>
      <c r="K16" s="94">
        <f t="shared" si="12"/>
        <v>82936</v>
      </c>
    </row>
    <row r="17" spans="1:16" ht="23.5" thickBot="1" x14ac:dyDescent="0.4">
      <c r="A17" s="95" t="s">
        <v>113</v>
      </c>
      <c r="B17" s="96">
        <f t="shared" si="12"/>
        <v>66995</v>
      </c>
      <c r="C17" s="96">
        <f t="shared" si="12"/>
        <v>70915</v>
      </c>
      <c r="D17" s="96">
        <f t="shared" si="12"/>
        <v>75959</v>
      </c>
      <c r="E17" s="96">
        <f t="shared" si="12"/>
        <v>81702</v>
      </c>
      <c r="F17" s="96">
        <f t="shared" si="12"/>
        <v>89509</v>
      </c>
      <c r="G17" s="96">
        <f t="shared" si="12"/>
        <v>97802</v>
      </c>
      <c r="H17" s="96">
        <f t="shared" si="12"/>
        <v>104995</v>
      </c>
      <c r="I17" s="96">
        <f t="shared" si="12"/>
        <v>112891</v>
      </c>
      <c r="J17" s="96">
        <f t="shared" si="12"/>
        <v>117071</v>
      </c>
      <c r="K17" s="96">
        <f t="shared" si="12"/>
        <v>128272</v>
      </c>
    </row>
    <row r="18" spans="1:16" ht="15" thickBot="1" x14ac:dyDescent="0.4">
      <c r="A18" s="97" t="s">
        <v>114</v>
      </c>
      <c r="B18" s="98">
        <f t="shared" si="12"/>
        <v>111269</v>
      </c>
      <c r="C18" s="98">
        <f t="shared" si="12"/>
        <v>117788</v>
      </c>
      <c r="D18" s="98">
        <f t="shared" si="12"/>
        <v>127806</v>
      </c>
      <c r="E18" s="98">
        <f t="shared" si="12"/>
        <v>138289</v>
      </c>
      <c r="F18" s="98">
        <f t="shared" si="12"/>
        <v>150540</v>
      </c>
      <c r="G18" s="98">
        <f t="shared" si="12"/>
        <v>163654</v>
      </c>
      <c r="H18" s="98">
        <f t="shared" si="12"/>
        <v>174166</v>
      </c>
      <c r="I18" s="98">
        <f t="shared" si="12"/>
        <v>187521</v>
      </c>
      <c r="J18" s="98">
        <f t="shared" si="12"/>
        <v>193733</v>
      </c>
      <c r="K18" s="98">
        <f t="shared" si="12"/>
        <v>211208</v>
      </c>
    </row>
    <row r="19" spans="1:16" ht="15" thickBot="1" x14ac:dyDescent="0.4">
      <c r="A19" s="95" t="s">
        <v>115</v>
      </c>
      <c r="B19" s="99">
        <f t="shared" si="12"/>
        <v>279998</v>
      </c>
      <c r="C19" s="99">
        <f t="shared" si="12"/>
        <v>289585</v>
      </c>
      <c r="D19" s="99">
        <f t="shared" si="12"/>
        <v>305957</v>
      </c>
      <c r="E19" s="99">
        <f t="shared" si="12"/>
        <v>327938</v>
      </c>
      <c r="F19" s="99">
        <f t="shared" si="12"/>
        <v>347400</v>
      </c>
      <c r="G19" s="99">
        <f t="shared" si="12"/>
        <v>369467</v>
      </c>
      <c r="H19" s="99">
        <f t="shared" si="12"/>
        <v>390689</v>
      </c>
      <c r="I19" s="99">
        <f t="shared" si="12"/>
        <v>411533</v>
      </c>
      <c r="J19" s="99">
        <f t="shared" si="12"/>
        <v>423036</v>
      </c>
      <c r="K19" s="99">
        <f t="shared" si="12"/>
        <v>451945</v>
      </c>
    </row>
    <row r="20" spans="1:16" x14ac:dyDescent="0.35">
      <c r="N20" s="3"/>
    </row>
    <row r="25" spans="1:16" x14ac:dyDescent="0.35">
      <c r="A25" s="6" t="s">
        <v>47</v>
      </c>
      <c r="B25" s="6">
        <v>2012</v>
      </c>
      <c r="C25" s="6">
        <v>2013</v>
      </c>
      <c r="D25" s="6">
        <v>2014</v>
      </c>
      <c r="E25" s="6">
        <v>2015</v>
      </c>
      <c r="F25" s="6">
        <v>2016</v>
      </c>
      <c r="G25" s="6">
        <v>2017</v>
      </c>
      <c r="H25" s="6">
        <v>2018</v>
      </c>
      <c r="I25" s="6">
        <v>2019</v>
      </c>
      <c r="J25" s="6">
        <v>2020</v>
      </c>
      <c r="K25" s="6">
        <v>2021</v>
      </c>
      <c r="L25" s="6" t="s">
        <v>53</v>
      </c>
      <c r="M25" s="6" t="s">
        <v>54</v>
      </c>
      <c r="N25" s="6" t="s">
        <v>95</v>
      </c>
      <c r="O25" s="6" t="s">
        <v>96</v>
      </c>
      <c r="P25" s="30"/>
    </row>
    <row r="26" spans="1:16" s="79" customFormat="1" x14ac:dyDescent="0.35">
      <c r="A26" s="78" t="s">
        <v>36</v>
      </c>
      <c r="B26">
        <v>1838</v>
      </c>
      <c r="C26">
        <v>2057</v>
      </c>
      <c r="D26">
        <v>2065</v>
      </c>
      <c r="E26">
        <v>2132</v>
      </c>
      <c r="F26">
        <v>2067</v>
      </c>
      <c r="G26">
        <v>2220</v>
      </c>
      <c r="H26">
        <v>2293</v>
      </c>
      <c r="I26">
        <v>2337</v>
      </c>
      <c r="J26">
        <v>2237</v>
      </c>
      <c r="K26">
        <v>2397</v>
      </c>
      <c r="L26" s="85">
        <f>K26-J26</f>
        <v>160</v>
      </c>
      <c r="M26" s="84">
        <f>L26/J26</f>
        <v>7.1524362986142148E-2</v>
      </c>
      <c r="N26" s="85">
        <f>K26-B26</f>
        <v>559</v>
      </c>
      <c r="O26" s="84">
        <f>N26/B26</f>
        <v>0.30413492927094671</v>
      </c>
      <c r="P26" s="84">
        <f>L26/$L$10</f>
        <v>5.5346085993981109E-3</v>
      </c>
    </row>
    <row r="27" spans="1:16" s="79" customFormat="1" x14ac:dyDescent="0.35">
      <c r="A27" s="78" t="s">
        <v>22</v>
      </c>
      <c r="B27">
        <v>9495</v>
      </c>
      <c r="C27">
        <v>9872</v>
      </c>
      <c r="D27">
        <v>10760</v>
      </c>
      <c r="E27">
        <v>11311</v>
      </c>
      <c r="F27">
        <v>11977</v>
      </c>
      <c r="G27">
        <v>12567</v>
      </c>
      <c r="H27">
        <v>13403</v>
      </c>
      <c r="I27">
        <v>14253</v>
      </c>
      <c r="J27">
        <v>14305</v>
      </c>
      <c r="K27">
        <v>14996</v>
      </c>
      <c r="L27" s="85">
        <f t="shared" ref="L27:L55" si="13">K27-J27</f>
        <v>691</v>
      </c>
      <c r="M27" s="84">
        <f t="shared" ref="M27:M53" si="14">L27/J27</f>
        <v>4.8304788535477108E-2</v>
      </c>
      <c r="N27" s="85">
        <f t="shared" ref="N27:N53" si="15">K27-B27</f>
        <v>5501</v>
      </c>
      <c r="O27" s="84">
        <f t="shared" ref="O27:O53" si="16">N27/B27</f>
        <v>0.57935755660874144</v>
      </c>
      <c r="P27" s="84">
        <f t="shared" ref="P27:P53" si="17">L27/$L$10</f>
        <v>2.3902590888650592E-2</v>
      </c>
    </row>
    <row r="28" spans="1:16" s="79" customFormat="1" x14ac:dyDescent="0.35">
      <c r="A28" s="78" t="s">
        <v>17</v>
      </c>
      <c r="B28">
        <v>15178</v>
      </c>
      <c r="C28">
        <v>16827</v>
      </c>
      <c r="D28">
        <v>19427</v>
      </c>
      <c r="E28">
        <v>21795</v>
      </c>
      <c r="F28">
        <v>23649</v>
      </c>
      <c r="G28">
        <v>25676</v>
      </c>
      <c r="H28">
        <v>28583</v>
      </c>
      <c r="I28">
        <v>31357</v>
      </c>
      <c r="J28">
        <v>32955</v>
      </c>
      <c r="K28">
        <v>36333</v>
      </c>
      <c r="L28" s="85">
        <f t="shared" si="13"/>
        <v>3378</v>
      </c>
      <c r="M28" s="84">
        <f t="shared" si="14"/>
        <v>0.10250341374601729</v>
      </c>
      <c r="N28" s="85">
        <f t="shared" si="15"/>
        <v>21155</v>
      </c>
      <c r="O28" s="84">
        <f t="shared" si="16"/>
        <v>1.3937936487020688</v>
      </c>
      <c r="P28" s="84">
        <f t="shared" si="17"/>
        <v>0.11684942405479262</v>
      </c>
    </row>
    <row r="29" spans="1:16" s="79" customFormat="1" x14ac:dyDescent="0.35">
      <c r="A29" s="78" t="s">
        <v>31</v>
      </c>
      <c r="B29">
        <v>21634</v>
      </c>
      <c r="C29">
        <v>22046</v>
      </c>
      <c r="D29">
        <v>22277</v>
      </c>
      <c r="E29">
        <v>24119</v>
      </c>
      <c r="F29">
        <v>25606</v>
      </c>
      <c r="G29">
        <v>26767</v>
      </c>
      <c r="H29">
        <v>28780</v>
      </c>
      <c r="I29">
        <v>30624</v>
      </c>
      <c r="J29">
        <v>33042</v>
      </c>
      <c r="K29">
        <v>35138</v>
      </c>
      <c r="L29" s="85">
        <f>K29-J29</f>
        <v>2096</v>
      </c>
      <c r="M29" s="84">
        <f t="shared" si="14"/>
        <v>6.3434416802856969E-2</v>
      </c>
      <c r="N29" s="85">
        <f t="shared" si="15"/>
        <v>13504</v>
      </c>
      <c r="O29" s="84">
        <f t="shared" si="16"/>
        <v>0.62420264398631786</v>
      </c>
      <c r="P29" s="84">
        <f t="shared" si="17"/>
        <v>7.2503372652115261E-2</v>
      </c>
    </row>
    <row r="30" spans="1:16" s="79" customFormat="1" x14ac:dyDescent="0.35">
      <c r="A30" s="78" t="s">
        <v>37</v>
      </c>
      <c r="B30">
        <v>22471</v>
      </c>
      <c r="C30">
        <v>23403</v>
      </c>
      <c r="D30">
        <v>24814</v>
      </c>
      <c r="E30">
        <v>25556</v>
      </c>
      <c r="F30">
        <v>27494</v>
      </c>
      <c r="G30">
        <v>27897</v>
      </c>
      <c r="H30">
        <v>28588</v>
      </c>
      <c r="I30">
        <v>30421</v>
      </c>
      <c r="J30">
        <v>30848</v>
      </c>
      <c r="K30">
        <v>32841</v>
      </c>
      <c r="L30" s="85">
        <f t="shared" si="13"/>
        <v>1993</v>
      </c>
      <c r="M30" s="84">
        <f t="shared" si="14"/>
        <v>6.4607105809128637E-2</v>
      </c>
      <c r="N30" s="85">
        <f t="shared" si="15"/>
        <v>10370</v>
      </c>
      <c r="O30" s="84">
        <f t="shared" si="16"/>
        <v>0.46148369008944862</v>
      </c>
      <c r="P30" s="84">
        <f t="shared" si="17"/>
        <v>6.8940468366252727E-2</v>
      </c>
    </row>
    <row r="31" spans="1:16" s="79" customFormat="1" x14ac:dyDescent="0.35">
      <c r="A31" s="78" t="s">
        <v>45</v>
      </c>
      <c r="B31">
        <v>8592</v>
      </c>
      <c r="C31">
        <v>8875</v>
      </c>
      <c r="D31">
        <v>8864</v>
      </c>
      <c r="E31">
        <v>10031</v>
      </c>
      <c r="F31">
        <v>11070</v>
      </c>
      <c r="G31">
        <v>12239</v>
      </c>
      <c r="H31">
        <v>13300</v>
      </c>
      <c r="I31">
        <v>13107</v>
      </c>
      <c r="J31">
        <v>13498</v>
      </c>
      <c r="K31">
        <v>13994</v>
      </c>
      <c r="L31" s="85">
        <f t="shared" si="13"/>
        <v>496</v>
      </c>
      <c r="M31" s="84">
        <f t="shared" si="14"/>
        <v>3.6746184619943695E-2</v>
      </c>
      <c r="N31" s="85">
        <f t="shared" si="15"/>
        <v>5402</v>
      </c>
      <c r="O31" s="84">
        <f t="shared" si="16"/>
        <v>0.6287243947858473</v>
      </c>
      <c r="P31" s="84">
        <f t="shared" si="17"/>
        <v>1.7157286658134145E-2</v>
      </c>
    </row>
    <row r="32" spans="1:16" s="79" customFormat="1" x14ac:dyDescent="0.35">
      <c r="A32" s="78" t="s">
        <v>39</v>
      </c>
      <c r="B32">
        <v>22583</v>
      </c>
      <c r="C32">
        <v>23616</v>
      </c>
      <c r="D32">
        <v>25407</v>
      </c>
      <c r="E32">
        <v>27250</v>
      </c>
      <c r="F32">
        <v>28931</v>
      </c>
      <c r="G32">
        <v>31665</v>
      </c>
      <c r="H32">
        <v>34606</v>
      </c>
      <c r="I32">
        <v>37131</v>
      </c>
      <c r="J32">
        <v>37204</v>
      </c>
      <c r="K32">
        <v>39990</v>
      </c>
      <c r="L32" s="85">
        <f t="shared" si="13"/>
        <v>2786</v>
      </c>
      <c r="M32" s="84">
        <f t="shared" si="14"/>
        <v>7.4884421029996776E-2</v>
      </c>
      <c r="N32" s="85">
        <f t="shared" si="15"/>
        <v>17407</v>
      </c>
      <c r="O32" s="84">
        <f t="shared" si="16"/>
        <v>0.77080104503387503</v>
      </c>
      <c r="P32" s="84">
        <f t="shared" si="17"/>
        <v>9.6371372237019609E-2</v>
      </c>
    </row>
    <row r="33" spans="1:16" s="79" customFormat="1" x14ac:dyDescent="0.35">
      <c r="A33" s="78" t="s">
        <v>23</v>
      </c>
      <c r="B33">
        <v>17752</v>
      </c>
      <c r="C33">
        <v>18590</v>
      </c>
      <c r="D33">
        <v>19734</v>
      </c>
      <c r="E33">
        <v>21833</v>
      </c>
      <c r="F33">
        <v>22173</v>
      </c>
      <c r="G33">
        <v>21955</v>
      </c>
      <c r="H33">
        <v>22110</v>
      </c>
      <c r="I33">
        <v>22560</v>
      </c>
      <c r="J33">
        <v>23278</v>
      </c>
      <c r="K33">
        <v>23655</v>
      </c>
      <c r="L33" s="85">
        <f t="shared" si="13"/>
        <v>377</v>
      </c>
      <c r="M33" s="84">
        <f t="shared" si="14"/>
        <v>1.619554944582868E-2</v>
      </c>
      <c r="N33" s="85">
        <f t="shared" si="15"/>
        <v>5903</v>
      </c>
      <c r="O33" s="84">
        <f t="shared" si="16"/>
        <v>0.33252591257323116</v>
      </c>
      <c r="P33" s="84">
        <f t="shared" si="17"/>
        <v>1.3040921512331799E-2</v>
      </c>
    </row>
    <row r="34" spans="1:16" s="79" customFormat="1" x14ac:dyDescent="0.35">
      <c r="A34" s="78" t="s">
        <v>30</v>
      </c>
      <c r="B34">
        <v>6513</v>
      </c>
      <c r="C34">
        <v>7178</v>
      </c>
      <c r="D34">
        <v>7362</v>
      </c>
      <c r="E34">
        <v>9400</v>
      </c>
      <c r="F34">
        <v>11084</v>
      </c>
      <c r="G34">
        <v>12317</v>
      </c>
      <c r="H34">
        <v>14376</v>
      </c>
      <c r="I34">
        <v>14377</v>
      </c>
      <c r="J34">
        <v>15991</v>
      </c>
      <c r="K34">
        <v>17383</v>
      </c>
      <c r="L34" s="85">
        <f t="shared" si="13"/>
        <v>1392</v>
      </c>
      <c r="M34" s="84">
        <f t="shared" si="14"/>
        <v>8.7048965042836601E-2</v>
      </c>
      <c r="N34" s="85">
        <f t="shared" si="15"/>
        <v>10870</v>
      </c>
      <c r="O34" s="84">
        <f t="shared" si="16"/>
        <v>1.6689697528020881</v>
      </c>
      <c r="P34" s="84">
        <f t="shared" si="17"/>
        <v>4.8151094814763568E-2</v>
      </c>
    </row>
    <row r="35" spans="1:16" s="79" customFormat="1" x14ac:dyDescent="0.35">
      <c r="A35" s="78" t="s">
        <v>38</v>
      </c>
      <c r="B35">
        <v>4299</v>
      </c>
      <c r="C35">
        <v>3951</v>
      </c>
      <c r="D35">
        <v>3697</v>
      </c>
      <c r="E35">
        <v>3709</v>
      </c>
      <c r="F35">
        <v>3385</v>
      </c>
      <c r="G35">
        <v>3366</v>
      </c>
      <c r="H35">
        <v>3484</v>
      </c>
      <c r="I35">
        <v>3744</v>
      </c>
      <c r="J35">
        <v>3758</v>
      </c>
      <c r="K35">
        <v>3995</v>
      </c>
      <c r="L35" s="85">
        <f t="shared" si="13"/>
        <v>237</v>
      </c>
      <c r="M35" s="84">
        <f t="shared" si="14"/>
        <v>6.3065460351250671E-2</v>
      </c>
      <c r="N35" s="85">
        <f t="shared" si="15"/>
        <v>-304</v>
      </c>
      <c r="O35" s="84">
        <f t="shared" si="16"/>
        <v>-7.0714119562688998E-2</v>
      </c>
      <c r="P35" s="84">
        <f t="shared" si="17"/>
        <v>8.1981389878584519E-3</v>
      </c>
    </row>
    <row r="36" spans="1:16" s="79" customFormat="1" x14ac:dyDescent="0.35">
      <c r="A36" s="78" t="s">
        <v>19</v>
      </c>
      <c r="B36">
        <v>4773</v>
      </c>
      <c r="C36">
        <v>5047</v>
      </c>
      <c r="D36">
        <v>5204</v>
      </c>
      <c r="E36">
        <v>5205</v>
      </c>
      <c r="F36">
        <v>5395</v>
      </c>
      <c r="G36">
        <v>5636</v>
      </c>
      <c r="H36">
        <v>5627</v>
      </c>
      <c r="I36">
        <v>5952</v>
      </c>
      <c r="J36">
        <v>6102</v>
      </c>
      <c r="K36">
        <v>6460</v>
      </c>
      <c r="L36" s="85">
        <f t="shared" si="13"/>
        <v>358</v>
      </c>
      <c r="M36" s="84">
        <f t="shared" si="14"/>
        <v>5.8669288757784335E-2</v>
      </c>
      <c r="N36" s="85">
        <f t="shared" si="15"/>
        <v>1687</v>
      </c>
      <c r="O36" s="84">
        <f t="shared" si="16"/>
        <v>0.3534464697255395</v>
      </c>
      <c r="P36" s="84">
        <f t="shared" si="17"/>
        <v>1.2383686741153274E-2</v>
      </c>
    </row>
    <row r="37" spans="1:16" s="79" customFormat="1" x14ac:dyDescent="0.35">
      <c r="A37" s="78" t="s">
        <v>41</v>
      </c>
      <c r="B37">
        <v>479</v>
      </c>
      <c r="C37">
        <v>510</v>
      </c>
      <c r="D37">
        <v>503</v>
      </c>
      <c r="E37">
        <v>766</v>
      </c>
      <c r="F37">
        <v>271</v>
      </c>
      <c r="G37">
        <v>333</v>
      </c>
      <c r="H37">
        <v>332</v>
      </c>
      <c r="I37">
        <v>369</v>
      </c>
      <c r="J37">
        <v>406</v>
      </c>
      <c r="K37">
        <v>540</v>
      </c>
      <c r="L37" s="85">
        <f>K37-J37</f>
        <v>134</v>
      </c>
      <c r="M37" s="84">
        <f t="shared" si="14"/>
        <v>0.33004926108374383</v>
      </c>
      <c r="N37" s="85">
        <f t="shared" si="15"/>
        <v>61</v>
      </c>
      <c r="O37" s="84">
        <f t="shared" si="16"/>
        <v>0.12734864300626306</v>
      </c>
      <c r="P37" s="84">
        <f t="shared" si="17"/>
        <v>4.6352347019959182E-3</v>
      </c>
    </row>
    <row r="38" spans="1:16" s="79" customFormat="1" x14ac:dyDescent="0.35">
      <c r="A38" s="78" t="s">
        <v>34</v>
      </c>
      <c r="B38">
        <v>20905</v>
      </c>
      <c r="C38">
        <v>21583</v>
      </c>
      <c r="D38">
        <v>23076</v>
      </c>
      <c r="E38">
        <v>24618</v>
      </c>
      <c r="F38">
        <v>26742</v>
      </c>
      <c r="G38">
        <v>29077</v>
      </c>
      <c r="H38">
        <v>29257</v>
      </c>
      <c r="I38">
        <v>30834</v>
      </c>
      <c r="J38">
        <v>31903</v>
      </c>
      <c r="K38">
        <v>34013</v>
      </c>
      <c r="L38" s="85">
        <f t="shared" si="13"/>
        <v>2110</v>
      </c>
      <c r="M38" s="84">
        <f t="shared" si="14"/>
        <v>6.6137980754161052E-2</v>
      </c>
      <c r="N38" s="85">
        <f t="shared" si="15"/>
        <v>13108</v>
      </c>
      <c r="O38" s="84">
        <f t="shared" si="16"/>
        <v>0.62702702702702706</v>
      </c>
      <c r="P38" s="84">
        <f t="shared" si="17"/>
        <v>7.2987650904562593E-2</v>
      </c>
    </row>
    <row r="39" spans="1:16" s="79" customFormat="1" x14ac:dyDescent="0.35">
      <c r="A39" s="78" t="s">
        <v>15</v>
      </c>
      <c r="B39">
        <v>35713</v>
      </c>
      <c r="C39">
        <v>36001</v>
      </c>
      <c r="D39">
        <v>37687</v>
      </c>
      <c r="E39">
        <v>39595</v>
      </c>
      <c r="F39">
        <v>40227</v>
      </c>
      <c r="G39">
        <v>42117</v>
      </c>
      <c r="H39">
        <v>43504</v>
      </c>
      <c r="I39">
        <v>44797</v>
      </c>
      <c r="J39">
        <v>45256</v>
      </c>
      <c r="K39">
        <v>46246</v>
      </c>
      <c r="L39" s="85">
        <f t="shared" si="13"/>
        <v>990</v>
      </c>
      <c r="M39" s="84">
        <f t="shared" si="14"/>
        <v>2.187555241293972E-2</v>
      </c>
      <c r="N39" s="85">
        <f t="shared" si="15"/>
        <v>10533</v>
      </c>
      <c r="O39" s="84">
        <f t="shared" si="16"/>
        <v>0.29493461764623524</v>
      </c>
      <c r="P39" s="84">
        <f t="shared" si="17"/>
        <v>3.4245390708775816E-2</v>
      </c>
    </row>
    <row r="40" spans="1:16" s="79" customFormat="1" x14ac:dyDescent="0.35">
      <c r="A40" s="78" t="s">
        <v>25</v>
      </c>
      <c r="B40">
        <v>9805</v>
      </c>
      <c r="C40">
        <v>10201</v>
      </c>
      <c r="D40">
        <v>10645</v>
      </c>
      <c r="E40">
        <v>11494</v>
      </c>
      <c r="F40">
        <v>11537</v>
      </c>
      <c r="G40">
        <v>11643</v>
      </c>
      <c r="H40">
        <v>12133</v>
      </c>
      <c r="I40">
        <v>12585</v>
      </c>
      <c r="J40">
        <v>11891</v>
      </c>
      <c r="K40">
        <v>12752</v>
      </c>
      <c r="L40" s="85">
        <f t="shared" si="13"/>
        <v>861</v>
      </c>
      <c r="M40" s="84">
        <f t="shared" si="14"/>
        <v>7.240770330502061E-2</v>
      </c>
      <c r="N40" s="85">
        <f t="shared" si="15"/>
        <v>2947</v>
      </c>
      <c r="O40" s="84">
        <f t="shared" si="16"/>
        <v>0.30056093829678737</v>
      </c>
      <c r="P40" s="84">
        <f t="shared" si="17"/>
        <v>2.9783112525511087E-2</v>
      </c>
    </row>
    <row r="41" spans="1:16" s="79" customFormat="1" ht="14.25" customHeight="1" x14ac:dyDescent="0.35">
      <c r="A41" s="78" t="s">
        <v>43</v>
      </c>
      <c r="B41">
        <v>22557</v>
      </c>
      <c r="C41">
        <v>22601</v>
      </c>
      <c r="D41">
        <v>24159</v>
      </c>
      <c r="E41">
        <v>24122</v>
      </c>
      <c r="F41">
        <v>26605</v>
      </c>
      <c r="G41">
        <v>28295</v>
      </c>
      <c r="H41">
        <v>30313</v>
      </c>
      <c r="I41">
        <v>32044</v>
      </c>
      <c r="J41">
        <v>32933</v>
      </c>
      <c r="K41">
        <v>35647</v>
      </c>
      <c r="L41" s="85">
        <f t="shared" si="13"/>
        <v>2714</v>
      </c>
      <c r="M41" s="84">
        <f t="shared" si="14"/>
        <v>8.2409740989281263E-2</v>
      </c>
      <c r="N41" s="85">
        <f t="shared" si="15"/>
        <v>13090</v>
      </c>
      <c r="O41" s="84">
        <f t="shared" si="16"/>
        <v>0.58030766502637765</v>
      </c>
      <c r="P41" s="84">
        <f t="shared" si="17"/>
        <v>9.3880798367290463E-2</v>
      </c>
    </row>
    <row r="42" spans="1:16" s="79" customFormat="1" x14ac:dyDescent="0.35">
      <c r="A42" s="78" t="s">
        <v>44</v>
      </c>
      <c r="B42">
        <v>1011</v>
      </c>
      <c r="C42">
        <v>953</v>
      </c>
      <c r="D42">
        <v>968</v>
      </c>
      <c r="E42">
        <v>989</v>
      </c>
      <c r="F42">
        <v>1010</v>
      </c>
      <c r="G42">
        <v>1037</v>
      </c>
      <c r="H42">
        <v>1090</v>
      </c>
      <c r="I42">
        <v>901</v>
      </c>
      <c r="J42">
        <v>933</v>
      </c>
      <c r="K42">
        <v>971</v>
      </c>
      <c r="L42" s="85">
        <f t="shared" si="13"/>
        <v>38</v>
      </c>
      <c r="M42" s="84">
        <f t="shared" si="14"/>
        <v>4.0728831725616289E-2</v>
      </c>
      <c r="N42" s="85">
        <f t="shared" si="15"/>
        <v>-40</v>
      </c>
      <c r="O42" s="84">
        <f t="shared" si="16"/>
        <v>-3.9564787339268048E-2</v>
      </c>
      <c r="P42" s="84">
        <f t="shared" si="17"/>
        <v>1.3144695423570514E-3</v>
      </c>
    </row>
    <row r="43" spans="1:16" s="79" customFormat="1" x14ac:dyDescent="0.35">
      <c r="A43" s="78" t="s">
        <v>20</v>
      </c>
      <c r="B43">
        <v>5220</v>
      </c>
      <c r="C43">
        <v>4888</v>
      </c>
      <c r="D43">
        <v>5040</v>
      </c>
      <c r="E43">
        <v>5451</v>
      </c>
      <c r="F43">
        <v>5535</v>
      </c>
      <c r="G43">
        <v>6070</v>
      </c>
      <c r="H43">
        <v>6501</v>
      </c>
      <c r="I43">
        <v>6845</v>
      </c>
      <c r="J43">
        <v>6707</v>
      </c>
      <c r="K43">
        <v>6962</v>
      </c>
      <c r="L43" s="85">
        <f t="shared" si="13"/>
        <v>255</v>
      </c>
      <c r="M43" s="84">
        <f t="shared" si="14"/>
        <v>3.801997912628597E-2</v>
      </c>
      <c r="N43" s="85">
        <f t="shared" si="15"/>
        <v>1742</v>
      </c>
      <c r="O43" s="84">
        <f t="shared" si="16"/>
        <v>0.33371647509578545</v>
      </c>
      <c r="P43" s="84">
        <f t="shared" si="17"/>
        <v>8.8207824552907401E-3</v>
      </c>
    </row>
    <row r="44" spans="1:16" s="79" customFormat="1" x14ac:dyDescent="0.35">
      <c r="A44" s="78" t="s">
        <v>4</v>
      </c>
      <c r="B44">
        <v>4419</v>
      </c>
      <c r="C44">
        <v>4711</v>
      </c>
      <c r="D44">
        <v>4778</v>
      </c>
      <c r="E44">
        <v>5308</v>
      </c>
      <c r="F44">
        <v>5786</v>
      </c>
      <c r="G44">
        <v>6221</v>
      </c>
      <c r="H44">
        <v>6447</v>
      </c>
      <c r="I44">
        <v>6405</v>
      </c>
      <c r="J44">
        <v>6702</v>
      </c>
      <c r="K44">
        <v>7098</v>
      </c>
      <c r="L44" s="85">
        <f t="shared" si="13"/>
        <v>396</v>
      </c>
      <c r="M44" s="84">
        <f t="shared" si="14"/>
        <v>5.908683974932856E-2</v>
      </c>
      <c r="N44" s="85">
        <f t="shared" si="15"/>
        <v>2679</v>
      </c>
      <c r="O44" s="84">
        <f t="shared" si="16"/>
        <v>0.60624575695858796</v>
      </c>
      <c r="P44" s="84">
        <f t="shared" si="17"/>
        <v>1.3698156283510326E-2</v>
      </c>
    </row>
    <row r="45" spans="1:16" s="79" customFormat="1" x14ac:dyDescent="0.35">
      <c r="A45" s="78" t="s">
        <v>33</v>
      </c>
      <c r="B45">
        <v>6001</v>
      </c>
      <c r="C45">
        <v>6445</v>
      </c>
      <c r="D45">
        <v>7164</v>
      </c>
      <c r="E45">
        <v>8193</v>
      </c>
      <c r="F45">
        <v>9418</v>
      </c>
      <c r="G45">
        <v>10873</v>
      </c>
      <c r="H45">
        <v>11854</v>
      </c>
      <c r="I45">
        <v>13523</v>
      </c>
      <c r="J45">
        <v>13790</v>
      </c>
      <c r="K45">
        <v>15569</v>
      </c>
      <c r="L45" s="85">
        <f t="shared" si="13"/>
        <v>1779</v>
      </c>
      <c r="M45" s="84">
        <f t="shared" si="14"/>
        <v>0.1290065264684554</v>
      </c>
      <c r="N45" s="85">
        <f t="shared" si="15"/>
        <v>9568</v>
      </c>
      <c r="O45" s="84">
        <f t="shared" si="16"/>
        <v>1.5944009331778037</v>
      </c>
      <c r="P45" s="84">
        <f t="shared" si="17"/>
        <v>6.153792936455775E-2</v>
      </c>
    </row>
    <row r="46" spans="1:16" s="79" customFormat="1" x14ac:dyDescent="0.35">
      <c r="A46" s="78" t="s">
        <v>40</v>
      </c>
      <c r="B46">
        <v>7348</v>
      </c>
      <c r="C46">
        <v>8576</v>
      </c>
      <c r="D46">
        <v>9710</v>
      </c>
      <c r="E46">
        <v>10672</v>
      </c>
      <c r="F46">
        <v>12596</v>
      </c>
      <c r="G46">
        <v>15128</v>
      </c>
      <c r="H46">
        <v>16647</v>
      </c>
      <c r="I46">
        <v>18709</v>
      </c>
      <c r="J46">
        <v>21731</v>
      </c>
      <c r="K46">
        <v>25878</v>
      </c>
      <c r="L46" s="85">
        <f t="shared" si="13"/>
        <v>4147</v>
      </c>
      <c r="M46" s="84">
        <f t="shared" si="14"/>
        <v>0.1908333716810087</v>
      </c>
      <c r="N46" s="85">
        <f t="shared" si="15"/>
        <v>18530</v>
      </c>
      <c r="O46" s="84">
        <f t="shared" si="16"/>
        <v>2.5217746325530759</v>
      </c>
      <c r="P46" s="84">
        <f t="shared" si="17"/>
        <v>0.14345013663564979</v>
      </c>
    </row>
    <row r="47" spans="1:16" s="79" customFormat="1" x14ac:dyDescent="0.35">
      <c r="A47" s="78" t="s">
        <v>26</v>
      </c>
      <c r="B47">
        <v>8191</v>
      </c>
      <c r="C47">
        <v>8463</v>
      </c>
      <c r="D47">
        <v>9344</v>
      </c>
      <c r="E47">
        <v>10174</v>
      </c>
      <c r="F47">
        <v>10640</v>
      </c>
      <c r="G47">
        <v>11099</v>
      </c>
      <c r="H47">
        <v>11331</v>
      </c>
      <c r="I47">
        <v>12439</v>
      </c>
      <c r="J47">
        <v>11804</v>
      </c>
      <c r="K47">
        <v>12590</v>
      </c>
      <c r="L47" s="85">
        <f t="shared" si="13"/>
        <v>786</v>
      </c>
      <c r="M47" s="84">
        <f t="shared" si="14"/>
        <v>6.6587597424601824E-2</v>
      </c>
      <c r="N47" s="85">
        <f t="shared" si="15"/>
        <v>4399</v>
      </c>
      <c r="O47" s="84">
        <f t="shared" si="16"/>
        <v>0.53705286289830301</v>
      </c>
      <c r="P47" s="84">
        <f t="shared" si="17"/>
        <v>2.7188764744543223E-2</v>
      </c>
    </row>
    <row r="48" spans="1:16" s="79" customFormat="1" x14ac:dyDescent="0.35">
      <c r="A48" s="78" t="s">
        <v>7</v>
      </c>
      <c r="B48">
        <v>5142</v>
      </c>
      <c r="C48">
        <v>4847</v>
      </c>
      <c r="D48">
        <v>4853</v>
      </c>
      <c r="E48">
        <v>4814</v>
      </c>
      <c r="F48">
        <v>4476</v>
      </c>
      <c r="G48">
        <v>4646</v>
      </c>
      <c r="H48">
        <v>4639</v>
      </c>
      <c r="I48">
        <v>4174</v>
      </c>
      <c r="J48">
        <v>4016</v>
      </c>
      <c r="K48">
        <v>4116</v>
      </c>
      <c r="L48" s="85">
        <f t="shared" si="13"/>
        <v>100</v>
      </c>
      <c r="M48" s="84">
        <f t="shared" si="14"/>
        <v>2.4900398406374501E-2</v>
      </c>
      <c r="N48" s="85">
        <f t="shared" si="15"/>
        <v>-1026</v>
      </c>
      <c r="O48" s="84">
        <f t="shared" si="16"/>
        <v>-0.19953325554259044</v>
      </c>
      <c r="P48" s="84">
        <f t="shared" si="17"/>
        <v>3.4591303746238197E-3</v>
      </c>
    </row>
    <row r="49" spans="1:16" s="79" customFormat="1" x14ac:dyDescent="0.35">
      <c r="A49" s="78" t="s">
        <v>42</v>
      </c>
      <c r="B49">
        <v>1952</v>
      </c>
      <c r="C49">
        <v>1723</v>
      </c>
      <c r="D49">
        <v>1734</v>
      </c>
      <c r="E49">
        <v>1809</v>
      </c>
      <c r="F49">
        <v>1371</v>
      </c>
      <c r="G49">
        <v>1372</v>
      </c>
      <c r="H49">
        <v>1470</v>
      </c>
      <c r="I49">
        <v>1586</v>
      </c>
      <c r="J49">
        <v>1625</v>
      </c>
      <c r="K49">
        <v>1683</v>
      </c>
      <c r="L49" s="85">
        <f t="shared" si="13"/>
        <v>58</v>
      </c>
      <c r="M49" s="84">
        <f t="shared" si="14"/>
        <v>3.569230769230769E-2</v>
      </c>
      <c r="N49" s="85">
        <f t="shared" si="15"/>
        <v>-269</v>
      </c>
      <c r="O49" s="84">
        <f t="shared" si="16"/>
        <v>-0.13780737704918034</v>
      </c>
      <c r="P49" s="84">
        <f t="shared" si="17"/>
        <v>2.0062956172818155E-3</v>
      </c>
    </row>
    <row r="50" spans="1:16" s="79" customFormat="1" x14ac:dyDescent="0.35">
      <c r="A50" s="78" t="s">
        <v>14</v>
      </c>
      <c r="B50">
        <v>5884</v>
      </c>
      <c r="C50">
        <v>6094</v>
      </c>
      <c r="D50">
        <v>6169</v>
      </c>
      <c r="E50">
        <v>6615</v>
      </c>
      <c r="F50">
        <v>7046</v>
      </c>
      <c r="G50">
        <v>7527</v>
      </c>
      <c r="H50">
        <v>8032</v>
      </c>
      <c r="I50">
        <v>8007</v>
      </c>
      <c r="J50">
        <v>8207</v>
      </c>
      <c r="K50">
        <v>8702</v>
      </c>
      <c r="L50" s="85">
        <f t="shared" si="13"/>
        <v>495</v>
      </c>
      <c r="M50" s="84">
        <f t="shared" si="14"/>
        <v>6.0314365785305225E-2</v>
      </c>
      <c r="N50" s="85">
        <f t="shared" si="15"/>
        <v>2818</v>
      </c>
      <c r="O50" s="84">
        <f t="shared" si="16"/>
        <v>0.47892590074779062</v>
      </c>
      <c r="P50" s="84">
        <f t="shared" si="17"/>
        <v>1.7122695354387908E-2</v>
      </c>
    </row>
    <row r="51" spans="1:16" s="79" customFormat="1" x14ac:dyDescent="0.35">
      <c r="A51" s="78" t="s">
        <v>11</v>
      </c>
      <c r="B51">
        <v>2236</v>
      </c>
      <c r="C51">
        <v>2254</v>
      </c>
      <c r="D51">
        <v>2243</v>
      </c>
      <c r="E51">
        <v>2349</v>
      </c>
      <c r="F51">
        <v>2374</v>
      </c>
      <c r="G51">
        <v>2431</v>
      </c>
      <c r="H51">
        <v>2457</v>
      </c>
      <c r="I51">
        <v>2502</v>
      </c>
      <c r="J51">
        <v>2211</v>
      </c>
      <c r="K51">
        <v>2369</v>
      </c>
      <c r="L51" s="85">
        <f t="shared" si="13"/>
        <v>158</v>
      </c>
      <c r="M51" s="84">
        <f t="shared" si="14"/>
        <v>7.1460877431026679E-2</v>
      </c>
      <c r="N51" s="85">
        <f t="shared" si="15"/>
        <v>133</v>
      </c>
      <c r="O51" s="84">
        <f t="shared" si="16"/>
        <v>5.9481216457960645E-2</v>
      </c>
      <c r="P51" s="84">
        <f t="shared" si="17"/>
        <v>5.4654259919056352E-3</v>
      </c>
    </row>
    <row r="52" spans="1:16" s="79" customFormat="1" x14ac:dyDescent="0.35">
      <c r="A52" s="78" t="s">
        <v>27</v>
      </c>
      <c r="B52">
        <v>4097</v>
      </c>
      <c r="C52">
        <v>4353</v>
      </c>
      <c r="D52">
        <v>4156</v>
      </c>
      <c r="E52">
        <v>4420</v>
      </c>
      <c r="F52">
        <v>4500</v>
      </c>
      <c r="G52">
        <v>4672</v>
      </c>
      <c r="H52">
        <v>4667</v>
      </c>
      <c r="I52">
        <v>4837</v>
      </c>
      <c r="J52">
        <v>4591</v>
      </c>
      <c r="K52">
        <v>4326</v>
      </c>
      <c r="L52" s="85">
        <f t="shared" si="13"/>
        <v>-265</v>
      </c>
      <c r="M52" s="84">
        <f t="shared" si="14"/>
        <v>-5.7721629274667827E-2</v>
      </c>
      <c r="N52" s="85">
        <f t="shared" si="15"/>
        <v>229</v>
      </c>
      <c r="O52" s="84">
        <f t="shared" si="16"/>
        <v>5.5894556992921653E-2</v>
      </c>
      <c r="P52" s="84">
        <f t="shared" si="17"/>
        <v>-9.166695492753122E-3</v>
      </c>
    </row>
    <row r="53" spans="1:16" s="86" customFormat="1" x14ac:dyDescent="0.35">
      <c r="A53" s="78" t="s">
        <v>9</v>
      </c>
      <c r="B53">
        <v>3910</v>
      </c>
      <c r="C53">
        <v>3920</v>
      </c>
      <c r="D53">
        <v>4117</v>
      </c>
      <c r="E53">
        <v>4208</v>
      </c>
      <c r="F53">
        <v>4435</v>
      </c>
      <c r="G53">
        <v>4621</v>
      </c>
      <c r="H53">
        <v>4865</v>
      </c>
      <c r="I53">
        <v>5113</v>
      </c>
      <c r="J53">
        <v>5112</v>
      </c>
      <c r="K53">
        <v>5301</v>
      </c>
      <c r="L53" s="85">
        <f t="shared" si="13"/>
        <v>189</v>
      </c>
      <c r="M53" s="84">
        <f t="shared" si="14"/>
        <v>3.6971830985915492E-2</v>
      </c>
      <c r="N53" s="85">
        <f t="shared" si="15"/>
        <v>1391</v>
      </c>
      <c r="O53" s="84">
        <f t="shared" si="16"/>
        <v>0.3557544757033248</v>
      </c>
      <c r="P53" s="84">
        <f t="shared" si="17"/>
        <v>6.5377564080390188E-3</v>
      </c>
    </row>
    <row r="54" spans="1:16" x14ac:dyDescent="0.35">
      <c r="A54" s="8" t="s">
        <v>55</v>
      </c>
      <c r="B54" s="8">
        <f>SUM(B26:B53)</f>
        <v>279998</v>
      </c>
      <c r="C54" s="8">
        <f t="shared" ref="C54:K54" si="18">SUM(C26:C53)</f>
        <v>289585</v>
      </c>
      <c r="D54" s="8">
        <f t="shared" si="18"/>
        <v>305957</v>
      </c>
      <c r="E54" s="8">
        <f t="shared" si="18"/>
        <v>327938</v>
      </c>
      <c r="F54" s="8">
        <f t="shared" si="18"/>
        <v>347400</v>
      </c>
      <c r="G54" s="8">
        <f t="shared" si="18"/>
        <v>369467</v>
      </c>
      <c r="H54" s="8">
        <f t="shared" si="18"/>
        <v>390689</v>
      </c>
      <c r="I54" s="8">
        <f t="shared" si="18"/>
        <v>411533</v>
      </c>
      <c r="J54" s="8">
        <f t="shared" si="18"/>
        <v>423036</v>
      </c>
      <c r="K54" s="8">
        <f t="shared" si="18"/>
        <v>451945</v>
      </c>
      <c r="L54" s="85">
        <f t="shared" si="13"/>
        <v>28909</v>
      </c>
    </row>
    <row r="55" spans="1:16" x14ac:dyDescent="0.35">
      <c r="B55">
        <f>B46+B45</f>
        <v>13349</v>
      </c>
      <c r="C55">
        <f t="shared" ref="C55:K55" si="19">C46+C45</f>
        <v>15021</v>
      </c>
      <c r="D55">
        <f t="shared" si="19"/>
        <v>16874</v>
      </c>
      <c r="E55">
        <f t="shared" si="19"/>
        <v>18865</v>
      </c>
      <c r="F55">
        <f t="shared" si="19"/>
        <v>22014</v>
      </c>
      <c r="G55">
        <f t="shared" si="19"/>
        <v>26001</v>
      </c>
      <c r="H55">
        <f t="shared" si="19"/>
        <v>28501</v>
      </c>
      <c r="I55">
        <f t="shared" si="19"/>
        <v>32232</v>
      </c>
      <c r="J55">
        <f t="shared" si="19"/>
        <v>35521</v>
      </c>
      <c r="K55">
        <f t="shared" si="19"/>
        <v>41447</v>
      </c>
      <c r="L55" s="85">
        <f t="shared" si="13"/>
        <v>5926</v>
      </c>
      <c r="N55" s="3"/>
    </row>
    <row r="56" spans="1:16" x14ac:dyDescent="0.35">
      <c r="B56" s="3"/>
    </row>
    <row r="57" spans="1:16" x14ac:dyDescent="0.35">
      <c r="A57" s="8" t="s">
        <v>116</v>
      </c>
      <c r="B57" s="8">
        <f t="shared" ref="B57:J57" si="20">B39+B35</f>
        <v>40012</v>
      </c>
      <c r="C57" s="8">
        <f t="shared" si="20"/>
        <v>39952</v>
      </c>
      <c r="D57" s="8">
        <f t="shared" si="20"/>
        <v>41384</v>
      </c>
      <c r="E57" s="8">
        <f t="shared" si="20"/>
        <v>43304</v>
      </c>
      <c r="F57" s="8">
        <f t="shared" si="20"/>
        <v>43612</v>
      </c>
      <c r="G57" s="8">
        <f t="shared" si="20"/>
        <v>45483</v>
      </c>
      <c r="H57" s="8">
        <f t="shared" si="20"/>
        <v>46988</v>
      </c>
      <c r="I57" s="8">
        <f t="shared" si="20"/>
        <v>48541</v>
      </c>
      <c r="J57" s="8">
        <f t="shared" si="20"/>
        <v>49014</v>
      </c>
      <c r="K57" s="8">
        <f>K39+K35</f>
        <v>50241</v>
      </c>
      <c r="L57" s="85">
        <f t="shared" ref="L57" si="21">K57-J57</f>
        <v>1227</v>
      </c>
      <c r="M57" s="84">
        <f t="shared" ref="M57" si="22">L57/J57</f>
        <v>2.5033663851144573E-2</v>
      </c>
      <c r="N57" s="85">
        <f t="shared" ref="N57" si="23">K57-B57</f>
        <v>10229</v>
      </c>
      <c r="O57" s="84">
        <f t="shared" ref="O57" si="24">N57/B57</f>
        <v>0.2556483055083475</v>
      </c>
      <c r="P57" s="84">
        <f t="shared" ref="P57" si="25">L57/$L$10</f>
        <v>4.2443529696634265E-2</v>
      </c>
    </row>
    <row r="58" spans="1:16" x14ac:dyDescent="0.35">
      <c r="L58" s="3"/>
    </row>
    <row r="59" spans="1:16" x14ac:dyDescent="0.35">
      <c r="A59" s="9" t="s">
        <v>117</v>
      </c>
    </row>
    <row r="61" spans="1:16" x14ac:dyDescent="0.35">
      <c r="A61" s="8"/>
      <c r="B61" s="6">
        <v>2012</v>
      </c>
      <c r="C61" s="6">
        <v>2013</v>
      </c>
      <c r="D61" s="6">
        <v>2014</v>
      </c>
      <c r="E61" s="6">
        <v>2015</v>
      </c>
      <c r="F61" s="6">
        <v>2016</v>
      </c>
      <c r="G61" s="6">
        <v>2017</v>
      </c>
      <c r="H61" s="6">
        <v>2018</v>
      </c>
      <c r="I61" s="6">
        <v>2019</v>
      </c>
      <c r="J61" s="6">
        <v>2020</v>
      </c>
      <c r="K61" s="6">
        <v>2021</v>
      </c>
    </row>
    <row r="62" spans="1:16" x14ac:dyDescent="0.35">
      <c r="A62" s="8" t="s">
        <v>109</v>
      </c>
      <c r="B62" s="5">
        <f>B4</f>
        <v>11793</v>
      </c>
      <c r="C62" s="5">
        <f t="shared" ref="C62:K63" si="26">C4</f>
        <v>12421</v>
      </c>
      <c r="D62" s="5">
        <f t="shared" si="26"/>
        <v>12632</v>
      </c>
      <c r="E62" s="5">
        <f t="shared" si="26"/>
        <v>15096</v>
      </c>
      <c r="F62" s="5">
        <f t="shared" si="26"/>
        <v>15803</v>
      </c>
      <c r="G62" s="5">
        <f t="shared" si="26"/>
        <v>17279</v>
      </c>
      <c r="H62" s="5">
        <f t="shared" si="26"/>
        <v>19561</v>
      </c>
      <c r="I62" s="5">
        <f t="shared" si="26"/>
        <v>19570</v>
      </c>
      <c r="J62" s="5">
        <f t="shared" si="26"/>
        <v>21192</v>
      </c>
      <c r="K62" s="5">
        <f>K4</f>
        <v>22974</v>
      </c>
    </row>
    <row r="63" spans="1:16" x14ac:dyDescent="0.35">
      <c r="A63" s="8" t="s">
        <v>110</v>
      </c>
      <c r="B63" s="100">
        <f>B5</f>
        <v>156936</v>
      </c>
      <c r="C63" s="100">
        <f t="shared" si="26"/>
        <v>159376</v>
      </c>
      <c r="D63" s="100">
        <f t="shared" si="26"/>
        <v>165519</v>
      </c>
      <c r="E63" s="100">
        <f t="shared" si="26"/>
        <v>174553</v>
      </c>
      <c r="F63" s="100">
        <f t="shared" si="26"/>
        <v>181057</v>
      </c>
      <c r="G63" s="100">
        <f t="shared" si="26"/>
        <v>188534</v>
      </c>
      <c r="H63" s="100">
        <f t="shared" si="26"/>
        <v>196962</v>
      </c>
      <c r="I63" s="100">
        <f t="shared" si="26"/>
        <v>204442</v>
      </c>
      <c r="J63" s="100">
        <f t="shared" si="26"/>
        <v>208111</v>
      </c>
      <c r="K63" s="100">
        <f t="shared" si="26"/>
        <v>217763</v>
      </c>
    </row>
    <row r="64" spans="1:16" x14ac:dyDescent="0.35">
      <c r="A64" s="8" t="s">
        <v>112</v>
      </c>
      <c r="B64" s="5">
        <f>B7</f>
        <v>44274</v>
      </c>
      <c r="C64" s="5">
        <f t="shared" ref="C64:K65" si="27">C7</f>
        <v>46873</v>
      </c>
      <c r="D64" s="5">
        <f t="shared" si="27"/>
        <v>51847</v>
      </c>
      <c r="E64" s="5">
        <f t="shared" si="27"/>
        <v>56587</v>
      </c>
      <c r="F64" s="5">
        <f t="shared" si="27"/>
        <v>61031</v>
      </c>
      <c r="G64" s="5">
        <f t="shared" si="27"/>
        <v>65852</v>
      </c>
      <c r="H64" s="5">
        <f t="shared" si="27"/>
        <v>69171</v>
      </c>
      <c r="I64" s="5">
        <f t="shared" si="27"/>
        <v>74630</v>
      </c>
      <c r="J64" s="5">
        <f t="shared" si="27"/>
        <v>76662</v>
      </c>
      <c r="K64" s="5">
        <f t="shared" si="27"/>
        <v>82936</v>
      </c>
    </row>
    <row r="65" spans="1:11" x14ac:dyDescent="0.35">
      <c r="A65" s="8" t="s">
        <v>113</v>
      </c>
      <c r="B65" s="87">
        <f>B8</f>
        <v>66995</v>
      </c>
      <c r="C65" s="87">
        <f t="shared" si="27"/>
        <v>70915</v>
      </c>
      <c r="D65" s="87">
        <f t="shared" si="27"/>
        <v>75959</v>
      </c>
      <c r="E65" s="87">
        <f t="shared" si="27"/>
        <v>81702</v>
      </c>
      <c r="F65" s="87">
        <f t="shared" si="27"/>
        <v>89509</v>
      </c>
      <c r="G65" s="87">
        <f t="shared" si="27"/>
        <v>97802</v>
      </c>
      <c r="H65" s="87">
        <f t="shared" si="27"/>
        <v>104995</v>
      </c>
      <c r="I65" s="87">
        <f t="shared" si="27"/>
        <v>112891</v>
      </c>
      <c r="J65" s="87">
        <f t="shared" si="27"/>
        <v>117071</v>
      </c>
      <c r="K65" s="87">
        <f t="shared" si="27"/>
        <v>128272</v>
      </c>
    </row>
    <row r="67" spans="1:11" x14ac:dyDescent="0.35">
      <c r="B67" s="101">
        <f>SUM(B62:B65)</f>
        <v>279998</v>
      </c>
      <c r="C67" s="101">
        <f t="shared" ref="C67:K67" si="28">SUM(C62:C65)</f>
        <v>289585</v>
      </c>
      <c r="D67" s="101">
        <f t="shared" si="28"/>
        <v>305957</v>
      </c>
      <c r="E67" s="101">
        <f t="shared" si="28"/>
        <v>327938</v>
      </c>
      <c r="F67" s="101">
        <f t="shared" si="28"/>
        <v>347400</v>
      </c>
      <c r="G67" s="101">
        <f t="shared" si="28"/>
        <v>369467</v>
      </c>
      <c r="H67" s="101">
        <f t="shared" si="28"/>
        <v>390689</v>
      </c>
      <c r="I67" s="101">
        <f t="shared" si="28"/>
        <v>411533</v>
      </c>
      <c r="J67" s="101">
        <f t="shared" si="28"/>
        <v>423036</v>
      </c>
      <c r="K67" s="101">
        <f t="shared" si="28"/>
        <v>451945</v>
      </c>
    </row>
    <row r="68" spans="1:11" x14ac:dyDescent="0.35">
      <c r="A68" s="9" t="s">
        <v>118</v>
      </c>
    </row>
    <row r="69" spans="1:11" x14ac:dyDescent="0.35">
      <c r="A69" t="s">
        <v>47</v>
      </c>
      <c r="B69" s="9">
        <v>2012</v>
      </c>
      <c r="C69" s="9">
        <v>2013</v>
      </c>
      <c r="D69" s="9">
        <v>2014</v>
      </c>
      <c r="E69" s="9">
        <v>2015</v>
      </c>
      <c r="F69" s="9">
        <v>2016</v>
      </c>
      <c r="G69" s="9">
        <v>2017</v>
      </c>
      <c r="H69" s="9">
        <v>2018</v>
      </c>
      <c r="I69" s="9">
        <v>2019</v>
      </c>
      <c r="J69" s="9">
        <v>2020</v>
      </c>
      <c r="K69" s="9">
        <v>2021</v>
      </c>
    </row>
    <row r="70" spans="1:11" x14ac:dyDescent="0.35">
      <c r="A70" t="s">
        <v>35</v>
      </c>
      <c r="B70" s="11">
        <v>2849</v>
      </c>
      <c r="C70" s="11">
        <v>3010</v>
      </c>
      <c r="D70" s="11">
        <v>3033</v>
      </c>
      <c r="E70" s="11">
        <v>3121</v>
      </c>
      <c r="F70" s="11">
        <v>3077</v>
      </c>
      <c r="G70" s="11">
        <v>3257</v>
      </c>
      <c r="H70" s="11">
        <v>3383</v>
      </c>
      <c r="I70" s="11">
        <v>3238</v>
      </c>
      <c r="J70" s="11">
        <v>3170</v>
      </c>
      <c r="K70" s="11">
        <v>3368</v>
      </c>
    </row>
    <row r="71" spans="1:11" x14ac:dyDescent="0.35">
      <c r="A71" t="s">
        <v>17</v>
      </c>
      <c r="B71" s="11">
        <v>15178</v>
      </c>
      <c r="C71" s="11">
        <v>16827</v>
      </c>
      <c r="D71" s="11">
        <v>19427</v>
      </c>
      <c r="E71" s="11">
        <v>21795</v>
      </c>
      <c r="F71" s="11">
        <v>23649</v>
      </c>
      <c r="G71" s="11">
        <v>25676</v>
      </c>
      <c r="H71" s="11">
        <v>28583</v>
      </c>
      <c r="I71" s="11">
        <v>31357</v>
      </c>
      <c r="J71" s="11">
        <v>32955</v>
      </c>
      <c r="K71" s="11">
        <v>36333</v>
      </c>
    </row>
    <row r="72" spans="1:11" x14ac:dyDescent="0.35">
      <c r="A72" t="s">
        <v>34</v>
      </c>
      <c r="B72" s="11">
        <v>20905</v>
      </c>
      <c r="C72" s="11">
        <v>21583</v>
      </c>
      <c r="D72" s="11">
        <v>23076</v>
      </c>
      <c r="E72" s="11">
        <v>24618</v>
      </c>
      <c r="F72" s="11">
        <v>26742</v>
      </c>
      <c r="G72" s="11">
        <v>29077</v>
      </c>
      <c r="H72" s="11">
        <v>29257</v>
      </c>
      <c r="I72" s="11">
        <v>30834</v>
      </c>
      <c r="J72" s="11">
        <v>31903</v>
      </c>
      <c r="K72" s="11">
        <v>34013</v>
      </c>
    </row>
    <row r="73" spans="1:11" x14ac:dyDescent="0.35">
      <c r="A73" t="s">
        <v>32</v>
      </c>
      <c r="B73" s="11">
        <v>66995</v>
      </c>
      <c r="C73" s="11">
        <v>70915</v>
      </c>
      <c r="D73" s="11">
        <v>75959</v>
      </c>
      <c r="E73" s="11">
        <v>81702</v>
      </c>
      <c r="F73" s="11">
        <v>89509</v>
      </c>
      <c r="G73" s="11">
        <v>97802</v>
      </c>
      <c r="H73" s="11">
        <v>104995</v>
      </c>
      <c r="I73" s="11">
        <v>112891</v>
      </c>
      <c r="J73" s="11">
        <v>117071</v>
      </c>
      <c r="K73" s="11">
        <v>128272</v>
      </c>
    </row>
    <row r="74" spans="1:11" x14ac:dyDescent="0.35">
      <c r="A74" t="s">
        <v>3</v>
      </c>
      <c r="B74" s="11">
        <v>156936</v>
      </c>
      <c r="C74" s="11">
        <v>159376</v>
      </c>
      <c r="D74" s="11">
        <v>165519</v>
      </c>
      <c r="E74" s="11">
        <v>174553</v>
      </c>
      <c r="F74" s="11">
        <v>181057</v>
      </c>
      <c r="G74" s="11">
        <v>188534</v>
      </c>
      <c r="H74" s="11">
        <v>196962</v>
      </c>
      <c r="I74" s="11">
        <v>204442</v>
      </c>
      <c r="J74" s="11">
        <v>208111</v>
      </c>
      <c r="K74" s="11">
        <v>217763</v>
      </c>
    </row>
    <row r="75" spans="1:11" x14ac:dyDescent="0.35">
      <c r="A75" t="s">
        <v>29</v>
      </c>
      <c r="B75" s="11">
        <v>8944</v>
      </c>
      <c r="C75" s="11">
        <v>9411</v>
      </c>
      <c r="D75" s="11">
        <v>9599</v>
      </c>
      <c r="E75" s="11">
        <v>11975</v>
      </c>
      <c r="F75" s="11">
        <v>12726</v>
      </c>
      <c r="G75" s="11">
        <v>14022</v>
      </c>
      <c r="H75" s="11">
        <v>16178</v>
      </c>
      <c r="I75" s="11">
        <v>16332</v>
      </c>
      <c r="J75" s="11">
        <v>18022</v>
      </c>
      <c r="K75" s="11">
        <v>19606</v>
      </c>
    </row>
    <row r="76" spans="1:11" x14ac:dyDescent="0.35">
      <c r="A76" t="s">
        <v>26</v>
      </c>
      <c r="B76" s="11">
        <v>8191</v>
      </c>
      <c r="C76" s="11">
        <v>8463</v>
      </c>
      <c r="D76" s="11">
        <v>9344</v>
      </c>
      <c r="E76" s="11">
        <v>10174</v>
      </c>
      <c r="F76" s="11">
        <v>10640</v>
      </c>
      <c r="G76" s="11">
        <v>11099</v>
      </c>
      <c r="H76" s="11">
        <v>11331</v>
      </c>
      <c r="I76" s="11">
        <v>12439</v>
      </c>
      <c r="J76" s="11">
        <v>11804</v>
      </c>
      <c r="K76" s="11">
        <v>12590</v>
      </c>
    </row>
    <row r="78" spans="1:11" x14ac:dyDescent="0.35">
      <c r="B78" s="102">
        <f>SUM(B70:B76)</f>
        <v>279998</v>
      </c>
      <c r="C78" s="102">
        <f t="shared" ref="C78:K78" si="29">SUM(C70:C76)</f>
        <v>289585</v>
      </c>
      <c r="D78" s="102">
        <f t="shared" si="29"/>
        <v>305957</v>
      </c>
      <c r="E78" s="102">
        <f t="shared" si="29"/>
        <v>327938</v>
      </c>
      <c r="F78" s="102">
        <f t="shared" si="29"/>
        <v>347400</v>
      </c>
      <c r="G78" s="102">
        <f t="shared" si="29"/>
        <v>369467</v>
      </c>
      <c r="H78" s="102">
        <f t="shared" si="29"/>
        <v>390689</v>
      </c>
      <c r="I78" s="102">
        <f t="shared" si="29"/>
        <v>411533</v>
      </c>
      <c r="J78" s="102">
        <f t="shared" si="29"/>
        <v>423036</v>
      </c>
      <c r="K78" s="102">
        <f t="shared" si="29"/>
        <v>451945</v>
      </c>
    </row>
    <row r="80" spans="1:11" x14ac:dyDescent="0.35">
      <c r="K80" s="3">
        <f>K78-K67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5039E-3562-4F75-8BBC-8FDAC9A6D9FE}">
  <sheetPr>
    <tabColor rgb="FF00B050"/>
  </sheetPr>
  <dimension ref="A1:M62"/>
  <sheetViews>
    <sheetView topLeftCell="A19" zoomScaleNormal="100" workbookViewId="0">
      <selection activeCell="M21" sqref="M21"/>
    </sheetView>
  </sheetViews>
  <sheetFormatPr defaultRowHeight="14.5" x14ac:dyDescent="0.35"/>
  <cols>
    <col min="1" max="1" width="33.81640625" customWidth="1"/>
    <col min="2" max="11" width="11.54296875" bestFit="1" customWidth="1"/>
  </cols>
  <sheetData>
    <row r="1" spans="1:13" x14ac:dyDescent="0.35">
      <c r="A1" s="9" t="s">
        <v>121</v>
      </c>
    </row>
    <row r="3" spans="1:13" x14ac:dyDescent="0.35">
      <c r="A3" s="8"/>
      <c r="B3" s="6">
        <f>'3.1'!B3</f>
        <v>2012</v>
      </c>
      <c r="C3" s="6">
        <f>'3.1'!C3</f>
        <v>2013</v>
      </c>
      <c r="D3" s="6">
        <f>'3.1'!D3</f>
        <v>2014</v>
      </c>
      <c r="E3" s="6">
        <f>'3.1'!E3</f>
        <v>2015</v>
      </c>
      <c r="F3" s="6">
        <f>'3.1'!F3</f>
        <v>2016</v>
      </c>
      <c r="G3" s="6">
        <f>'3.1'!G3</f>
        <v>2017</v>
      </c>
      <c r="H3" s="6">
        <f>'3.1'!H3</f>
        <v>2018</v>
      </c>
      <c r="I3" s="6">
        <f>'3.1'!I3</f>
        <v>2019</v>
      </c>
      <c r="J3" s="6">
        <f>'3.1'!J3</f>
        <v>2020</v>
      </c>
      <c r="K3" s="6">
        <f>'3.1'!K3</f>
        <v>2021</v>
      </c>
    </row>
    <row r="4" spans="1:13" x14ac:dyDescent="0.35">
      <c r="A4" s="8" t="s">
        <v>109</v>
      </c>
      <c r="B4" s="103">
        <f>B34+B37+B49+B26+B42</f>
        <v>11793</v>
      </c>
      <c r="C4" s="103">
        <f t="shared" ref="C4:J4" si="0">C34+C37+C49+C26+C42</f>
        <v>12421</v>
      </c>
      <c r="D4" s="103">
        <f t="shared" si="0"/>
        <v>12632</v>
      </c>
      <c r="E4" s="103">
        <f t="shared" si="0"/>
        <v>15096</v>
      </c>
      <c r="F4" s="103">
        <f t="shared" si="0"/>
        <v>15803</v>
      </c>
      <c r="G4" s="103">
        <f t="shared" si="0"/>
        <v>17279</v>
      </c>
      <c r="H4" s="103">
        <f t="shared" si="0"/>
        <v>19561</v>
      </c>
      <c r="I4" s="103">
        <f t="shared" si="0"/>
        <v>19570</v>
      </c>
      <c r="J4" s="103">
        <f t="shared" si="0"/>
        <v>21192</v>
      </c>
      <c r="K4" s="103">
        <f>K34+K37+K49+K26+K42</f>
        <v>22974</v>
      </c>
    </row>
    <row r="5" spans="1:13" x14ac:dyDescent="0.35">
      <c r="A5" s="8" t="s">
        <v>110</v>
      </c>
      <c r="B5" s="100">
        <f>B27+B29+B33+B35+B36+B39+B40+B41+B43+B44+B48+B50+B51+B52+B53</f>
        <v>156936</v>
      </c>
      <c r="C5" s="100">
        <f t="shared" ref="C5:J5" si="1">C27+C29+C33+C35+C36+C39+C40+C41+C43+C44+C48+C50+C51+C52+C53</f>
        <v>159376</v>
      </c>
      <c r="D5" s="100">
        <f t="shared" si="1"/>
        <v>165519</v>
      </c>
      <c r="E5" s="100">
        <f t="shared" si="1"/>
        <v>174553</v>
      </c>
      <c r="F5" s="100">
        <f t="shared" si="1"/>
        <v>181057</v>
      </c>
      <c r="G5" s="100">
        <f t="shared" si="1"/>
        <v>188534</v>
      </c>
      <c r="H5" s="100">
        <f t="shared" si="1"/>
        <v>196962</v>
      </c>
      <c r="I5" s="100">
        <f t="shared" si="1"/>
        <v>204442</v>
      </c>
      <c r="J5" s="100">
        <f t="shared" si="1"/>
        <v>208111</v>
      </c>
      <c r="K5" s="100">
        <f>K27+K29+K33+K35+K36+K39+K40+K41+K43+K44+K48+K50+K51+K52+K53</f>
        <v>217763</v>
      </c>
    </row>
    <row r="6" spans="1:13" x14ac:dyDescent="0.35">
      <c r="A6" s="8" t="s">
        <v>111</v>
      </c>
      <c r="B6" s="104">
        <f>B4+B5</f>
        <v>168729</v>
      </c>
      <c r="C6" s="104">
        <f t="shared" ref="C6:K6" si="2">C4+C5</f>
        <v>171797</v>
      </c>
      <c r="D6" s="104">
        <f t="shared" si="2"/>
        <v>178151</v>
      </c>
      <c r="E6" s="104">
        <f t="shared" si="2"/>
        <v>189649</v>
      </c>
      <c r="F6" s="104">
        <f t="shared" si="2"/>
        <v>196860</v>
      </c>
      <c r="G6" s="104">
        <f t="shared" si="2"/>
        <v>205813</v>
      </c>
      <c r="H6" s="104">
        <f t="shared" si="2"/>
        <v>216523</v>
      </c>
      <c r="I6" s="104">
        <f t="shared" si="2"/>
        <v>224012</v>
      </c>
      <c r="J6" s="104">
        <f t="shared" si="2"/>
        <v>229303</v>
      </c>
      <c r="K6" s="104">
        <f t="shared" si="2"/>
        <v>240737</v>
      </c>
    </row>
    <row r="7" spans="1:13" s="79" customFormat="1" x14ac:dyDescent="0.35">
      <c r="A7" s="78" t="s">
        <v>112</v>
      </c>
      <c r="B7" s="87">
        <f>B28+B38+B47</f>
        <v>44274</v>
      </c>
      <c r="C7" s="87">
        <f t="shared" ref="C7:J7" si="3">C28+C38+C47</f>
        <v>46873</v>
      </c>
      <c r="D7" s="87">
        <f t="shared" si="3"/>
        <v>51847</v>
      </c>
      <c r="E7" s="87">
        <f t="shared" si="3"/>
        <v>56587</v>
      </c>
      <c r="F7" s="87">
        <f t="shared" si="3"/>
        <v>61031</v>
      </c>
      <c r="G7" s="87">
        <f t="shared" si="3"/>
        <v>65852</v>
      </c>
      <c r="H7" s="87">
        <f t="shared" si="3"/>
        <v>69171</v>
      </c>
      <c r="I7" s="87">
        <f t="shared" si="3"/>
        <v>74630</v>
      </c>
      <c r="J7" s="87">
        <f t="shared" si="3"/>
        <v>76662</v>
      </c>
      <c r="K7" s="87">
        <f>K28+K38+K47</f>
        <v>82936</v>
      </c>
    </row>
    <row r="8" spans="1:13" x14ac:dyDescent="0.35">
      <c r="A8" s="8" t="s">
        <v>113</v>
      </c>
      <c r="B8" s="100">
        <f>B46+B45+B32+B31+B30</f>
        <v>66995</v>
      </c>
      <c r="C8" s="100">
        <f t="shared" ref="C8:J8" si="4">C46+C45+C32+C31+C30</f>
        <v>70915</v>
      </c>
      <c r="D8" s="100">
        <f t="shared" si="4"/>
        <v>75959</v>
      </c>
      <c r="E8" s="100">
        <f t="shared" si="4"/>
        <v>81702</v>
      </c>
      <c r="F8" s="100">
        <f t="shared" si="4"/>
        <v>89509</v>
      </c>
      <c r="G8" s="100">
        <f t="shared" si="4"/>
        <v>97802</v>
      </c>
      <c r="H8" s="100">
        <f t="shared" si="4"/>
        <v>104995</v>
      </c>
      <c r="I8" s="100">
        <f t="shared" si="4"/>
        <v>112891</v>
      </c>
      <c r="J8" s="100">
        <f t="shared" si="4"/>
        <v>117071</v>
      </c>
      <c r="K8" s="100">
        <f>K46+K45+K32+K31+K30</f>
        <v>128272</v>
      </c>
    </row>
    <row r="9" spans="1:13" x14ac:dyDescent="0.35">
      <c r="A9" s="8" t="s">
        <v>114</v>
      </c>
      <c r="B9" s="104">
        <f>B7+B8</f>
        <v>111269</v>
      </c>
      <c r="C9" s="104">
        <f t="shared" ref="C9:K9" si="5">C7+C8</f>
        <v>117788</v>
      </c>
      <c r="D9" s="104">
        <f t="shared" si="5"/>
        <v>127806</v>
      </c>
      <c r="E9" s="104">
        <f t="shared" si="5"/>
        <v>138289</v>
      </c>
      <c r="F9" s="104">
        <f t="shared" si="5"/>
        <v>150540</v>
      </c>
      <c r="G9" s="104">
        <f t="shared" si="5"/>
        <v>163654</v>
      </c>
      <c r="H9" s="104">
        <f t="shared" si="5"/>
        <v>174166</v>
      </c>
      <c r="I9" s="104">
        <f t="shared" si="5"/>
        <v>187521</v>
      </c>
      <c r="J9" s="104">
        <f t="shared" si="5"/>
        <v>193733</v>
      </c>
      <c r="K9" s="104">
        <f t="shared" si="5"/>
        <v>211208</v>
      </c>
    </row>
    <row r="10" spans="1:13" x14ac:dyDescent="0.35">
      <c r="A10" s="6" t="s">
        <v>115</v>
      </c>
      <c r="B10" s="104">
        <f>B6+B9</f>
        <v>279998</v>
      </c>
      <c r="C10" s="104">
        <f t="shared" ref="C10:K10" si="6">C6+C9</f>
        <v>289585</v>
      </c>
      <c r="D10" s="104">
        <f t="shared" si="6"/>
        <v>305957</v>
      </c>
      <c r="E10" s="104">
        <f t="shared" si="6"/>
        <v>327938</v>
      </c>
      <c r="F10" s="104">
        <f t="shared" si="6"/>
        <v>347400</v>
      </c>
      <c r="G10" s="104">
        <f t="shared" si="6"/>
        <v>369467</v>
      </c>
      <c r="H10" s="104">
        <f t="shared" si="6"/>
        <v>390689</v>
      </c>
      <c r="I10" s="104">
        <f t="shared" si="6"/>
        <v>411533</v>
      </c>
      <c r="J10" s="104">
        <f t="shared" si="6"/>
        <v>423036</v>
      </c>
      <c r="K10" s="104">
        <f t="shared" si="6"/>
        <v>451945</v>
      </c>
    </row>
    <row r="13" spans="1:13" x14ac:dyDescent="0.35">
      <c r="A13" s="8"/>
      <c r="B13" s="6">
        <v>2012</v>
      </c>
      <c r="C13" s="6">
        <v>2013</v>
      </c>
      <c r="D13" s="6">
        <v>2014</v>
      </c>
      <c r="E13" s="6">
        <v>2015</v>
      </c>
      <c r="F13" s="6">
        <v>2016</v>
      </c>
      <c r="G13" s="6">
        <v>2017</v>
      </c>
      <c r="H13" s="6">
        <v>2018</v>
      </c>
      <c r="I13" s="6">
        <v>2019</v>
      </c>
      <c r="J13" s="6">
        <v>2020</v>
      </c>
      <c r="K13" s="6">
        <v>2021</v>
      </c>
    </row>
    <row r="14" spans="1:13" x14ac:dyDescent="0.35">
      <c r="A14" s="8" t="s">
        <v>109</v>
      </c>
      <c r="B14" s="4">
        <f t="shared" ref="B14:B20" si="7">B4/$B$10</f>
        <v>4.2118157986842764E-2</v>
      </c>
      <c r="C14" s="4">
        <f>C4/$C$10</f>
        <v>4.2892415007683406E-2</v>
      </c>
      <c r="D14" s="4">
        <f>D4/$D$10</f>
        <v>4.1286847498177848E-2</v>
      </c>
      <c r="E14" s="4">
        <f>E4/$E$10</f>
        <v>4.6033091620977136E-2</v>
      </c>
      <c r="F14" s="4">
        <f>F4/$F$10</f>
        <v>4.5489349453080023E-2</v>
      </c>
      <c r="G14" s="4">
        <f>G4/$G$10</f>
        <v>4.6767370292881368E-2</v>
      </c>
      <c r="H14" s="4">
        <f>H4/$H$10</f>
        <v>5.0067956865947082E-2</v>
      </c>
      <c r="I14" s="4">
        <f>I4/$I$10</f>
        <v>4.7553902117205671E-2</v>
      </c>
      <c r="J14" s="4">
        <f>J4/$J$10</f>
        <v>5.0095027373556859E-2</v>
      </c>
      <c r="K14" s="4">
        <f>K4/$K$10</f>
        <v>5.0833619135071742E-2</v>
      </c>
      <c r="M14" s="44"/>
    </row>
    <row r="15" spans="1:13" x14ac:dyDescent="0.35">
      <c r="A15" s="8" t="s">
        <v>110</v>
      </c>
      <c r="B15" s="4">
        <f t="shared" si="7"/>
        <v>0.56048971778369849</v>
      </c>
      <c r="C15" s="4">
        <f t="shared" ref="C15:C20" si="8">C5/$C$10</f>
        <v>0.55035999792806944</v>
      </c>
      <c r="D15" s="4">
        <f t="shared" ref="D15:D20" si="9">D5/$D$10</f>
        <v>0.54098778586533403</v>
      </c>
      <c r="E15" s="4">
        <f t="shared" ref="E15:E20" si="10">E5/$E$10</f>
        <v>0.53227439333044657</v>
      </c>
      <c r="F15" s="4">
        <f t="shared" ref="F15:F20" si="11">F5/$F$10</f>
        <v>0.52117731721358662</v>
      </c>
      <c r="G15" s="4">
        <f t="shared" ref="G15:G20" si="12">G5/$G$10</f>
        <v>0.51028643965496245</v>
      </c>
      <c r="H15" s="4">
        <f t="shared" ref="H15:H20" si="13">H5/$H$10</f>
        <v>0.50414012168246358</v>
      </c>
      <c r="I15" s="4">
        <f t="shared" ref="I15:I20" si="14">I5/$I$10</f>
        <v>0.49678154607285441</v>
      </c>
      <c r="J15" s="4">
        <f t="shared" ref="J15:J20" si="15">J5/$J$10</f>
        <v>0.49194631189780541</v>
      </c>
      <c r="K15" s="4">
        <f t="shared" ref="K15:K20" si="16">K5/$K$10</f>
        <v>0.48183517905939882</v>
      </c>
    </row>
    <row r="16" spans="1:13" x14ac:dyDescent="0.35">
      <c r="A16" s="6" t="s">
        <v>111</v>
      </c>
      <c r="B16" s="105">
        <f t="shared" si="7"/>
        <v>0.6026078757705412</v>
      </c>
      <c r="C16" s="105">
        <f t="shared" si="8"/>
        <v>0.59325241293575293</v>
      </c>
      <c r="D16" s="105">
        <f t="shared" si="9"/>
        <v>0.58227463336351182</v>
      </c>
      <c r="E16" s="105">
        <f t="shared" si="10"/>
        <v>0.5783074849514237</v>
      </c>
      <c r="F16" s="105">
        <f t="shared" si="11"/>
        <v>0.56666666666666665</v>
      </c>
      <c r="G16" s="105">
        <f t="shared" si="12"/>
        <v>0.55705380994784381</v>
      </c>
      <c r="H16" s="105">
        <f t="shared" si="13"/>
        <v>0.55420807854841059</v>
      </c>
      <c r="I16" s="105">
        <f t="shared" si="14"/>
        <v>0.54433544819006008</v>
      </c>
      <c r="J16" s="105">
        <f t="shared" si="15"/>
        <v>0.54204133927136222</v>
      </c>
      <c r="K16" s="105">
        <f t="shared" si="16"/>
        <v>0.53266879819447055</v>
      </c>
    </row>
    <row r="17" spans="1:11" x14ac:dyDescent="0.35">
      <c r="A17" s="8" t="s">
        <v>112</v>
      </c>
      <c r="B17" s="4">
        <f t="shared" si="7"/>
        <v>0.15812255801827155</v>
      </c>
      <c r="C17" s="4">
        <f t="shared" si="8"/>
        <v>0.16186266553861561</v>
      </c>
      <c r="D17" s="4">
        <f t="shared" si="9"/>
        <v>0.16945845331206671</v>
      </c>
      <c r="E17" s="4">
        <f t="shared" si="10"/>
        <v>0.17255395837017973</v>
      </c>
      <c r="F17" s="4">
        <f t="shared" si="11"/>
        <v>0.17567933218192286</v>
      </c>
      <c r="G17" s="4">
        <f t="shared" si="12"/>
        <v>0.17823513331366536</v>
      </c>
      <c r="H17" s="4">
        <f t="shared" si="13"/>
        <v>0.17704875233241785</v>
      </c>
      <c r="I17" s="4">
        <f t="shared" si="14"/>
        <v>0.1813463318858998</v>
      </c>
      <c r="J17" s="4">
        <f t="shared" si="15"/>
        <v>0.18121861969194111</v>
      </c>
      <c r="K17" s="4">
        <f t="shared" si="16"/>
        <v>0.18350905530540221</v>
      </c>
    </row>
    <row r="18" spans="1:11" x14ac:dyDescent="0.35">
      <c r="A18" s="8" t="s">
        <v>113</v>
      </c>
      <c r="B18" s="4">
        <f t="shared" si="7"/>
        <v>0.23926956621118722</v>
      </c>
      <c r="C18" s="4">
        <f t="shared" si="8"/>
        <v>0.24488492152563152</v>
      </c>
      <c r="D18" s="4">
        <f t="shared" si="9"/>
        <v>0.24826691332442141</v>
      </c>
      <c r="E18" s="4">
        <f t="shared" si="10"/>
        <v>0.24913855667839652</v>
      </c>
      <c r="F18" s="4">
        <f t="shared" si="11"/>
        <v>0.25765400115141046</v>
      </c>
      <c r="G18" s="4">
        <f t="shared" si="12"/>
        <v>0.26471105673849088</v>
      </c>
      <c r="H18" s="4">
        <f t="shared" si="13"/>
        <v>0.26874316911917151</v>
      </c>
      <c r="I18" s="4">
        <f t="shared" si="14"/>
        <v>0.2743182199240401</v>
      </c>
      <c r="J18" s="4">
        <f t="shared" si="15"/>
        <v>0.27674004103669664</v>
      </c>
      <c r="K18" s="4">
        <f t="shared" si="16"/>
        <v>0.28382214650012721</v>
      </c>
    </row>
    <row r="19" spans="1:11" x14ac:dyDescent="0.35">
      <c r="A19" s="6" t="s">
        <v>114</v>
      </c>
      <c r="B19" s="105">
        <f t="shared" si="7"/>
        <v>0.3973921242294588</v>
      </c>
      <c r="C19" s="105">
        <f t="shared" si="8"/>
        <v>0.40674758706424713</v>
      </c>
      <c r="D19" s="105">
        <f t="shared" si="9"/>
        <v>0.41772536663648813</v>
      </c>
      <c r="E19" s="105">
        <f t="shared" si="10"/>
        <v>0.42169251504857624</v>
      </c>
      <c r="F19" s="105">
        <f t="shared" si="11"/>
        <v>0.43333333333333335</v>
      </c>
      <c r="G19" s="105">
        <f t="shared" si="12"/>
        <v>0.44294619005215624</v>
      </c>
      <c r="H19" s="105">
        <f t="shared" si="13"/>
        <v>0.44579192145158936</v>
      </c>
      <c r="I19" s="105">
        <f t="shared" si="14"/>
        <v>0.45566455180993992</v>
      </c>
      <c r="J19" s="105">
        <f t="shared" si="15"/>
        <v>0.45795866072863778</v>
      </c>
      <c r="K19" s="105">
        <f t="shared" si="16"/>
        <v>0.46733120180552945</v>
      </c>
    </row>
    <row r="20" spans="1:11" x14ac:dyDescent="0.35">
      <c r="A20" s="6" t="s">
        <v>115</v>
      </c>
      <c r="B20" s="105">
        <f t="shared" si="7"/>
        <v>1</v>
      </c>
      <c r="C20" s="105">
        <f t="shared" si="8"/>
        <v>1</v>
      </c>
      <c r="D20" s="105">
        <f t="shared" si="9"/>
        <v>1</v>
      </c>
      <c r="E20" s="105">
        <f t="shared" si="10"/>
        <v>1</v>
      </c>
      <c r="F20" s="105">
        <f t="shared" si="11"/>
        <v>1</v>
      </c>
      <c r="G20" s="105">
        <f t="shared" si="12"/>
        <v>1</v>
      </c>
      <c r="H20" s="105">
        <f t="shared" si="13"/>
        <v>1</v>
      </c>
      <c r="I20" s="105">
        <f t="shared" si="14"/>
        <v>1</v>
      </c>
      <c r="J20" s="105">
        <f t="shared" si="15"/>
        <v>1</v>
      </c>
      <c r="K20" s="105">
        <f t="shared" si="16"/>
        <v>1</v>
      </c>
    </row>
    <row r="22" spans="1:11" x14ac:dyDescent="0.35">
      <c r="A22" s="44"/>
    </row>
    <row r="24" spans="1:11" x14ac:dyDescent="0.35">
      <c r="A24" t="s">
        <v>48</v>
      </c>
      <c r="B24" t="s">
        <v>46</v>
      </c>
    </row>
    <row r="25" spans="1:11" x14ac:dyDescent="0.35">
      <c r="A25" s="10" t="s">
        <v>47</v>
      </c>
      <c r="B25" s="6">
        <v>2012</v>
      </c>
      <c r="C25" s="6">
        <v>2013</v>
      </c>
      <c r="D25" s="6">
        <v>2014</v>
      </c>
      <c r="E25" s="6">
        <v>2015</v>
      </c>
      <c r="F25" s="6">
        <v>2016</v>
      </c>
      <c r="G25" s="6">
        <v>2017</v>
      </c>
      <c r="H25" s="6">
        <v>2018</v>
      </c>
      <c r="I25" s="6">
        <v>2019</v>
      </c>
      <c r="J25" s="6">
        <v>2020</v>
      </c>
      <c r="K25" s="6">
        <v>2021</v>
      </c>
    </row>
    <row r="26" spans="1:11" x14ac:dyDescent="0.35">
      <c r="A26" s="1" t="s">
        <v>36</v>
      </c>
      <c r="B26">
        <f>'3.1'!B26</f>
        <v>1838</v>
      </c>
      <c r="C26">
        <f>'3.1'!C26</f>
        <v>2057</v>
      </c>
      <c r="D26">
        <f>'3.1'!D26</f>
        <v>2065</v>
      </c>
      <c r="E26">
        <f>'3.1'!E26</f>
        <v>2132</v>
      </c>
      <c r="F26">
        <f>'3.1'!F26</f>
        <v>2067</v>
      </c>
      <c r="G26">
        <f>'3.1'!G26</f>
        <v>2220</v>
      </c>
      <c r="H26">
        <f>'3.1'!H26</f>
        <v>2293</v>
      </c>
      <c r="I26">
        <f>'3.1'!I26</f>
        <v>2337</v>
      </c>
      <c r="J26">
        <f>'3.1'!J26</f>
        <v>2237</v>
      </c>
      <c r="K26">
        <f>'3.1'!K26</f>
        <v>2397</v>
      </c>
    </row>
    <row r="27" spans="1:11" x14ac:dyDescent="0.35">
      <c r="A27" s="1" t="s">
        <v>22</v>
      </c>
      <c r="B27">
        <f>'3.1'!B27</f>
        <v>9495</v>
      </c>
      <c r="C27">
        <f>'3.1'!C27</f>
        <v>9872</v>
      </c>
      <c r="D27">
        <f>'3.1'!D27</f>
        <v>10760</v>
      </c>
      <c r="E27">
        <f>'3.1'!E27</f>
        <v>11311</v>
      </c>
      <c r="F27">
        <f>'3.1'!F27</f>
        <v>11977</v>
      </c>
      <c r="G27">
        <f>'3.1'!G27</f>
        <v>12567</v>
      </c>
      <c r="H27">
        <f>'3.1'!H27</f>
        <v>13403</v>
      </c>
      <c r="I27">
        <f>'3.1'!I27</f>
        <v>14253</v>
      </c>
      <c r="J27">
        <f>'3.1'!J27</f>
        <v>14305</v>
      </c>
      <c r="K27">
        <f>'3.1'!K27</f>
        <v>14996</v>
      </c>
    </row>
    <row r="28" spans="1:11" x14ac:dyDescent="0.35">
      <c r="A28" s="1" t="s">
        <v>17</v>
      </c>
      <c r="B28">
        <f>'3.1'!B28</f>
        <v>15178</v>
      </c>
      <c r="C28">
        <f>'3.1'!C28</f>
        <v>16827</v>
      </c>
      <c r="D28">
        <f>'3.1'!D28</f>
        <v>19427</v>
      </c>
      <c r="E28">
        <f>'3.1'!E28</f>
        <v>21795</v>
      </c>
      <c r="F28">
        <f>'3.1'!F28</f>
        <v>23649</v>
      </c>
      <c r="G28">
        <f>'3.1'!G28</f>
        <v>25676</v>
      </c>
      <c r="H28">
        <f>'3.1'!H28</f>
        <v>28583</v>
      </c>
      <c r="I28">
        <f>'3.1'!I28</f>
        <v>31357</v>
      </c>
      <c r="J28">
        <f>'3.1'!J28</f>
        <v>32955</v>
      </c>
      <c r="K28">
        <f>'3.1'!K28</f>
        <v>36333</v>
      </c>
    </row>
    <row r="29" spans="1:11" x14ac:dyDescent="0.35">
      <c r="A29" s="1" t="s">
        <v>31</v>
      </c>
      <c r="B29">
        <f>'3.1'!B29</f>
        <v>21634</v>
      </c>
      <c r="C29">
        <f>'3.1'!C29</f>
        <v>22046</v>
      </c>
      <c r="D29">
        <f>'3.1'!D29</f>
        <v>22277</v>
      </c>
      <c r="E29">
        <f>'3.1'!E29</f>
        <v>24119</v>
      </c>
      <c r="F29">
        <f>'3.1'!F29</f>
        <v>25606</v>
      </c>
      <c r="G29">
        <f>'3.1'!G29</f>
        <v>26767</v>
      </c>
      <c r="H29">
        <f>'3.1'!H29</f>
        <v>28780</v>
      </c>
      <c r="I29">
        <f>'3.1'!I29</f>
        <v>30624</v>
      </c>
      <c r="J29">
        <f>'3.1'!J29</f>
        <v>33042</v>
      </c>
      <c r="K29">
        <f>'3.1'!K29</f>
        <v>35138</v>
      </c>
    </row>
    <row r="30" spans="1:11" x14ac:dyDescent="0.35">
      <c r="A30" s="1" t="s">
        <v>37</v>
      </c>
      <c r="B30">
        <f>'3.1'!B30</f>
        <v>22471</v>
      </c>
      <c r="C30">
        <f>'3.1'!C30</f>
        <v>23403</v>
      </c>
      <c r="D30">
        <f>'3.1'!D30</f>
        <v>24814</v>
      </c>
      <c r="E30">
        <f>'3.1'!E30</f>
        <v>25556</v>
      </c>
      <c r="F30">
        <f>'3.1'!F30</f>
        <v>27494</v>
      </c>
      <c r="G30">
        <f>'3.1'!G30</f>
        <v>27897</v>
      </c>
      <c r="H30">
        <f>'3.1'!H30</f>
        <v>28588</v>
      </c>
      <c r="I30">
        <f>'3.1'!I30</f>
        <v>30421</v>
      </c>
      <c r="J30">
        <f>'3.1'!J30</f>
        <v>30848</v>
      </c>
      <c r="K30">
        <f>'3.1'!K30</f>
        <v>32841</v>
      </c>
    </row>
    <row r="31" spans="1:11" x14ac:dyDescent="0.35">
      <c r="A31" s="1" t="s">
        <v>45</v>
      </c>
      <c r="B31">
        <f>'3.1'!B31</f>
        <v>8592</v>
      </c>
      <c r="C31">
        <f>'3.1'!C31</f>
        <v>8875</v>
      </c>
      <c r="D31">
        <f>'3.1'!D31</f>
        <v>8864</v>
      </c>
      <c r="E31">
        <f>'3.1'!E31</f>
        <v>10031</v>
      </c>
      <c r="F31">
        <f>'3.1'!F31</f>
        <v>11070</v>
      </c>
      <c r="G31">
        <f>'3.1'!G31</f>
        <v>12239</v>
      </c>
      <c r="H31">
        <f>'3.1'!H31</f>
        <v>13300</v>
      </c>
      <c r="I31">
        <f>'3.1'!I31</f>
        <v>13107</v>
      </c>
      <c r="J31">
        <f>'3.1'!J31</f>
        <v>13498</v>
      </c>
      <c r="K31">
        <f>'3.1'!K31</f>
        <v>13994</v>
      </c>
    </row>
    <row r="32" spans="1:11" x14ac:dyDescent="0.35">
      <c r="A32" s="1" t="s">
        <v>39</v>
      </c>
      <c r="B32">
        <f>'3.1'!B32</f>
        <v>22583</v>
      </c>
      <c r="C32">
        <f>'3.1'!C32</f>
        <v>23616</v>
      </c>
      <c r="D32">
        <f>'3.1'!D32</f>
        <v>25407</v>
      </c>
      <c r="E32">
        <f>'3.1'!E32</f>
        <v>27250</v>
      </c>
      <c r="F32">
        <f>'3.1'!F32</f>
        <v>28931</v>
      </c>
      <c r="G32">
        <f>'3.1'!G32</f>
        <v>31665</v>
      </c>
      <c r="H32">
        <f>'3.1'!H32</f>
        <v>34606</v>
      </c>
      <c r="I32">
        <f>'3.1'!I32</f>
        <v>37131</v>
      </c>
      <c r="J32">
        <f>'3.1'!J32</f>
        <v>37204</v>
      </c>
      <c r="K32">
        <f>'3.1'!K32</f>
        <v>39990</v>
      </c>
    </row>
    <row r="33" spans="1:11" x14ac:dyDescent="0.35">
      <c r="A33" s="1" t="s">
        <v>23</v>
      </c>
      <c r="B33">
        <f>'3.1'!B33</f>
        <v>17752</v>
      </c>
      <c r="C33">
        <f>'3.1'!C33</f>
        <v>18590</v>
      </c>
      <c r="D33">
        <f>'3.1'!D33</f>
        <v>19734</v>
      </c>
      <c r="E33">
        <f>'3.1'!E33</f>
        <v>21833</v>
      </c>
      <c r="F33">
        <f>'3.1'!F33</f>
        <v>22173</v>
      </c>
      <c r="G33">
        <f>'3.1'!G33</f>
        <v>21955</v>
      </c>
      <c r="H33">
        <f>'3.1'!H33</f>
        <v>22110</v>
      </c>
      <c r="I33">
        <f>'3.1'!I33</f>
        <v>22560</v>
      </c>
      <c r="J33">
        <f>'3.1'!J33</f>
        <v>23278</v>
      </c>
      <c r="K33">
        <f>'3.1'!K33</f>
        <v>23655</v>
      </c>
    </row>
    <row r="34" spans="1:11" x14ac:dyDescent="0.35">
      <c r="A34" s="1" t="s">
        <v>30</v>
      </c>
      <c r="B34">
        <f>'3.1'!B34</f>
        <v>6513</v>
      </c>
      <c r="C34">
        <f>'3.1'!C34</f>
        <v>7178</v>
      </c>
      <c r="D34">
        <f>'3.1'!D34</f>
        <v>7362</v>
      </c>
      <c r="E34">
        <f>'3.1'!E34</f>
        <v>9400</v>
      </c>
      <c r="F34">
        <f>'3.1'!F34</f>
        <v>11084</v>
      </c>
      <c r="G34">
        <f>'3.1'!G34</f>
        <v>12317</v>
      </c>
      <c r="H34">
        <f>'3.1'!H34</f>
        <v>14376</v>
      </c>
      <c r="I34">
        <f>'3.1'!I34</f>
        <v>14377</v>
      </c>
      <c r="J34">
        <f>'3.1'!J34</f>
        <v>15991</v>
      </c>
      <c r="K34">
        <f>'3.1'!K34</f>
        <v>17383</v>
      </c>
    </row>
    <row r="35" spans="1:11" x14ac:dyDescent="0.35">
      <c r="A35" s="1" t="s">
        <v>38</v>
      </c>
      <c r="B35">
        <f>'3.1'!B35</f>
        <v>4299</v>
      </c>
      <c r="C35">
        <f>'3.1'!C35</f>
        <v>3951</v>
      </c>
      <c r="D35">
        <f>'3.1'!D35</f>
        <v>3697</v>
      </c>
      <c r="E35">
        <f>'3.1'!E35</f>
        <v>3709</v>
      </c>
      <c r="F35">
        <f>'3.1'!F35</f>
        <v>3385</v>
      </c>
      <c r="G35">
        <f>'3.1'!G35</f>
        <v>3366</v>
      </c>
      <c r="H35">
        <f>'3.1'!H35</f>
        <v>3484</v>
      </c>
      <c r="I35">
        <f>'3.1'!I35</f>
        <v>3744</v>
      </c>
      <c r="J35">
        <f>'3.1'!J35</f>
        <v>3758</v>
      </c>
      <c r="K35">
        <f>'3.1'!K35</f>
        <v>3995</v>
      </c>
    </row>
    <row r="36" spans="1:11" x14ac:dyDescent="0.35">
      <c r="A36" s="1" t="s">
        <v>19</v>
      </c>
      <c r="B36">
        <f>'3.1'!B36</f>
        <v>4773</v>
      </c>
      <c r="C36">
        <f>'3.1'!C36</f>
        <v>5047</v>
      </c>
      <c r="D36">
        <f>'3.1'!D36</f>
        <v>5204</v>
      </c>
      <c r="E36">
        <f>'3.1'!E36</f>
        <v>5205</v>
      </c>
      <c r="F36">
        <f>'3.1'!F36</f>
        <v>5395</v>
      </c>
      <c r="G36">
        <f>'3.1'!G36</f>
        <v>5636</v>
      </c>
      <c r="H36">
        <f>'3.1'!H36</f>
        <v>5627</v>
      </c>
      <c r="I36">
        <f>'3.1'!I36</f>
        <v>5952</v>
      </c>
      <c r="J36">
        <f>'3.1'!J36</f>
        <v>6102</v>
      </c>
      <c r="K36">
        <f>'3.1'!K36</f>
        <v>6460</v>
      </c>
    </row>
    <row r="37" spans="1:11" x14ac:dyDescent="0.35">
      <c r="A37" s="1" t="s">
        <v>41</v>
      </c>
      <c r="B37">
        <f>'3.1'!B37</f>
        <v>479</v>
      </c>
      <c r="C37">
        <f>'3.1'!C37</f>
        <v>510</v>
      </c>
      <c r="D37">
        <f>'3.1'!D37</f>
        <v>503</v>
      </c>
      <c r="E37">
        <f>'3.1'!E37</f>
        <v>766</v>
      </c>
      <c r="F37">
        <f>'3.1'!F37</f>
        <v>271</v>
      </c>
      <c r="G37">
        <f>'3.1'!G37</f>
        <v>333</v>
      </c>
      <c r="H37">
        <f>'3.1'!H37</f>
        <v>332</v>
      </c>
      <c r="I37">
        <f>'3.1'!I37</f>
        <v>369</v>
      </c>
      <c r="J37">
        <f>'3.1'!J37</f>
        <v>406</v>
      </c>
      <c r="K37">
        <f>'3.1'!K37</f>
        <v>540</v>
      </c>
    </row>
    <row r="38" spans="1:11" x14ac:dyDescent="0.35">
      <c r="A38" s="1" t="s">
        <v>34</v>
      </c>
      <c r="B38">
        <f>'3.1'!B38</f>
        <v>20905</v>
      </c>
      <c r="C38">
        <f>'3.1'!C38</f>
        <v>21583</v>
      </c>
      <c r="D38">
        <f>'3.1'!D38</f>
        <v>23076</v>
      </c>
      <c r="E38">
        <f>'3.1'!E38</f>
        <v>24618</v>
      </c>
      <c r="F38">
        <f>'3.1'!F38</f>
        <v>26742</v>
      </c>
      <c r="G38">
        <f>'3.1'!G38</f>
        <v>29077</v>
      </c>
      <c r="H38">
        <f>'3.1'!H38</f>
        <v>29257</v>
      </c>
      <c r="I38">
        <f>'3.1'!I38</f>
        <v>30834</v>
      </c>
      <c r="J38">
        <f>'3.1'!J38</f>
        <v>31903</v>
      </c>
      <c r="K38">
        <f>'3.1'!K38</f>
        <v>34013</v>
      </c>
    </row>
    <row r="39" spans="1:11" x14ac:dyDescent="0.35">
      <c r="A39" s="1" t="s">
        <v>15</v>
      </c>
      <c r="B39">
        <f>'3.1'!B39</f>
        <v>35713</v>
      </c>
      <c r="C39">
        <f>'3.1'!C39</f>
        <v>36001</v>
      </c>
      <c r="D39">
        <f>'3.1'!D39</f>
        <v>37687</v>
      </c>
      <c r="E39">
        <f>'3.1'!E39</f>
        <v>39595</v>
      </c>
      <c r="F39">
        <f>'3.1'!F39</f>
        <v>40227</v>
      </c>
      <c r="G39">
        <f>'3.1'!G39</f>
        <v>42117</v>
      </c>
      <c r="H39">
        <f>'3.1'!H39</f>
        <v>43504</v>
      </c>
      <c r="I39">
        <f>'3.1'!I39</f>
        <v>44797</v>
      </c>
      <c r="J39">
        <f>'3.1'!J39</f>
        <v>45256</v>
      </c>
      <c r="K39">
        <f>'3.1'!K39</f>
        <v>46246</v>
      </c>
    </row>
    <row r="40" spans="1:11" x14ac:dyDescent="0.35">
      <c r="A40" s="1" t="s">
        <v>25</v>
      </c>
      <c r="B40">
        <f>'3.1'!B40</f>
        <v>9805</v>
      </c>
      <c r="C40">
        <f>'3.1'!C40</f>
        <v>10201</v>
      </c>
      <c r="D40">
        <f>'3.1'!D40</f>
        <v>10645</v>
      </c>
      <c r="E40">
        <f>'3.1'!E40</f>
        <v>11494</v>
      </c>
      <c r="F40">
        <f>'3.1'!F40</f>
        <v>11537</v>
      </c>
      <c r="G40">
        <f>'3.1'!G40</f>
        <v>11643</v>
      </c>
      <c r="H40">
        <f>'3.1'!H40</f>
        <v>12133</v>
      </c>
      <c r="I40">
        <f>'3.1'!I40</f>
        <v>12585</v>
      </c>
      <c r="J40">
        <f>'3.1'!J40</f>
        <v>11891</v>
      </c>
      <c r="K40">
        <f>'3.1'!K40</f>
        <v>12752</v>
      </c>
    </row>
    <row r="41" spans="1:11" x14ac:dyDescent="0.35">
      <c r="A41" s="1" t="s">
        <v>43</v>
      </c>
      <c r="B41">
        <f>'3.1'!B41</f>
        <v>22557</v>
      </c>
      <c r="C41">
        <f>'3.1'!C41</f>
        <v>22601</v>
      </c>
      <c r="D41">
        <f>'3.1'!D41</f>
        <v>24159</v>
      </c>
      <c r="E41">
        <f>'3.1'!E41</f>
        <v>24122</v>
      </c>
      <c r="F41">
        <f>'3.1'!F41</f>
        <v>26605</v>
      </c>
      <c r="G41">
        <f>'3.1'!G41</f>
        <v>28295</v>
      </c>
      <c r="H41">
        <f>'3.1'!H41</f>
        <v>30313</v>
      </c>
      <c r="I41">
        <f>'3.1'!I41</f>
        <v>32044</v>
      </c>
      <c r="J41">
        <f>'3.1'!J41</f>
        <v>32933</v>
      </c>
      <c r="K41">
        <f>'3.1'!K41</f>
        <v>35647</v>
      </c>
    </row>
    <row r="42" spans="1:11" x14ac:dyDescent="0.35">
      <c r="A42" s="1" t="s">
        <v>44</v>
      </c>
      <c r="B42">
        <f>'3.1'!B42</f>
        <v>1011</v>
      </c>
      <c r="C42">
        <f>'3.1'!C42</f>
        <v>953</v>
      </c>
      <c r="D42">
        <f>'3.1'!D42</f>
        <v>968</v>
      </c>
      <c r="E42">
        <f>'3.1'!E42</f>
        <v>989</v>
      </c>
      <c r="F42">
        <f>'3.1'!F42</f>
        <v>1010</v>
      </c>
      <c r="G42">
        <f>'3.1'!G42</f>
        <v>1037</v>
      </c>
      <c r="H42">
        <f>'3.1'!H42</f>
        <v>1090</v>
      </c>
      <c r="I42">
        <f>'3.1'!I42</f>
        <v>901</v>
      </c>
      <c r="J42">
        <f>'3.1'!J42</f>
        <v>933</v>
      </c>
      <c r="K42">
        <f>'3.1'!K42</f>
        <v>971</v>
      </c>
    </row>
    <row r="43" spans="1:11" x14ac:dyDescent="0.35">
      <c r="A43" s="1" t="s">
        <v>20</v>
      </c>
      <c r="B43">
        <f>'3.1'!B43</f>
        <v>5220</v>
      </c>
      <c r="C43">
        <f>'3.1'!C43</f>
        <v>4888</v>
      </c>
      <c r="D43">
        <f>'3.1'!D43</f>
        <v>5040</v>
      </c>
      <c r="E43">
        <f>'3.1'!E43</f>
        <v>5451</v>
      </c>
      <c r="F43">
        <f>'3.1'!F43</f>
        <v>5535</v>
      </c>
      <c r="G43">
        <f>'3.1'!G43</f>
        <v>6070</v>
      </c>
      <c r="H43">
        <f>'3.1'!H43</f>
        <v>6501</v>
      </c>
      <c r="I43">
        <f>'3.1'!I43</f>
        <v>6845</v>
      </c>
      <c r="J43">
        <f>'3.1'!J43</f>
        <v>6707</v>
      </c>
      <c r="K43">
        <f>'3.1'!K43</f>
        <v>6962</v>
      </c>
    </row>
    <row r="44" spans="1:11" x14ac:dyDescent="0.35">
      <c r="A44" s="1" t="s">
        <v>4</v>
      </c>
      <c r="B44">
        <f>'3.1'!B44</f>
        <v>4419</v>
      </c>
      <c r="C44">
        <f>'3.1'!C44</f>
        <v>4711</v>
      </c>
      <c r="D44">
        <f>'3.1'!D44</f>
        <v>4778</v>
      </c>
      <c r="E44">
        <f>'3.1'!E44</f>
        <v>5308</v>
      </c>
      <c r="F44">
        <f>'3.1'!F44</f>
        <v>5786</v>
      </c>
      <c r="G44">
        <f>'3.1'!G44</f>
        <v>6221</v>
      </c>
      <c r="H44">
        <f>'3.1'!H44</f>
        <v>6447</v>
      </c>
      <c r="I44">
        <f>'3.1'!I44</f>
        <v>6405</v>
      </c>
      <c r="J44">
        <f>'3.1'!J44</f>
        <v>6702</v>
      </c>
      <c r="K44">
        <f>'3.1'!K44</f>
        <v>7098</v>
      </c>
    </row>
    <row r="45" spans="1:11" x14ac:dyDescent="0.35">
      <c r="A45" s="1" t="s">
        <v>33</v>
      </c>
      <c r="B45">
        <f>'3.1'!B45</f>
        <v>6001</v>
      </c>
      <c r="C45">
        <f>'3.1'!C45</f>
        <v>6445</v>
      </c>
      <c r="D45">
        <f>'3.1'!D45</f>
        <v>7164</v>
      </c>
      <c r="E45">
        <f>'3.1'!E45</f>
        <v>8193</v>
      </c>
      <c r="F45">
        <f>'3.1'!F45</f>
        <v>9418</v>
      </c>
      <c r="G45">
        <f>'3.1'!G45</f>
        <v>10873</v>
      </c>
      <c r="H45">
        <f>'3.1'!H45</f>
        <v>11854</v>
      </c>
      <c r="I45">
        <f>'3.1'!I45</f>
        <v>13523</v>
      </c>
      <c r="J45">
        <f>'3.1'!J45</f>
        <v>13790</v>
      </c>
      <c r="K45">
        <f>'3.1'!K45</f>
        <v>15569</v>
      </c>
    </row>
    <row r="46" spans="1:11" x14ac:dyDescent="0.35">
      <c r="A46" s="1" t="s">
        <v>40</v>
      </c>
      <c r="B46">
        <f>'3.1'!B46</f>
        <v>7348</v>
      </c>
      <c r="C46">
        <f>'3.1'!C46</f>
        <v>8576</v>
      </c>
      <c r="D46">
        <f>'3.1'!D46</f>
        <v>9710</v>
      </c>
      <c r="E46">
        <f>'3.1'!E46</f>
        <v>10672</v>
      </c>
      <c r="F46">
        <f>'3.1'!F46</f>
        <v>12596</v>
      </c>
      <c r="G46">
        <f>'3.1'!G46</f>
        <v>15128</v>
      </c>
      <c r="H46">
        <f>'3.1'!H46</f>
        <v>16647</v>
      </c>
      <c r="I46">
        <f>'3.1'!I46</f>
        <v>18709</v>
      </c>
      <c r="J46">
        <f>'3.1'!J46</f>
        <v>21731</v>
      </c>
      <c r="K46">
        <f>'3.1'!K46</f>
        <v>25878</v>
      </c>
    </row>
    <row r="47" spans="1:11" x14ac:dyDescent="0.35">
      <c r="A47" s="1" t="s">
        <v>26</v>
      </c>
      <c r="B47">
        <f>'3.1'!B47</f>
        <v>8191</v>
      </c>
      <c r="C47">
        <f>'3.1'!C47</f>
        <v>8463</v>
      </c>
      <c r="D47">
        <f>'3.1'!D47</f>
        <v>9344</v>
      </c>
      <c r="E47">
        <f>'3.1'!E47</f>
        <v>10174</v>
      </c>
      <c r="F47">
        <f>'3.1'!F47</f>
        <v>10640</v>
      </c>
      <c r="G47">
        <f>'3.1'!G47</f>
        <v>11099</v>
      </c>
      <c r="H47">
        <f>'3.1'!H47</f>
        <v>11331</v>
      </c>
      <c r="I47">
        <f>'3.1'!I47</f>
        <v>12439</v>
      </c>
      <c r="J47">
        <f>'3.1'!J47</f>
        <v>11804</v>
      </c>
      <c r="K47">
        <f>'3.1'!K47</f>
        <v>12590</v>
      </c>
    </row>
    <row r="48" spans="1:11" x14ac:dyDescent="0.35">
      <c r="A48" s="1" t="s">
        <v>7</v>
      </c>
      <c r="B48">
        <f>'3.1'!B48</f>
        <v>5142</v>
      </c>
      <c r="C48">
        <f>'3.1'!C48</f>
        <v>4847</v>
      </c>
      <c r="D48">
        <f>'3.1'!D48</f>
        <v>4853</v>
      </c>
      <c r="E48">
        <f>'3.1'!E48</f>
        <v>4814</v>
      </c>
      <c r="F48">
        <f>'3.1'!F48</f>
        <v>4476</v>
      </c>
      <c r="G48">
        <f>'3.1'!G48</f>
        <v>4646</v>
      </c>
      <c r="H48">
        <f>'3.1'!H48</f>
        <v>4639</v>
      </c>
      <c r="I48">
        <f>'3.1'!I48</f>
        <v>4174</v>
      </c>
      <c r="J48">
        <f>'3.1'!J48</f>
        <v>4016</v>
      </c>
      <c r="K48">
        <f>'3.1'!K48</f>
        <v>4116</v>
      </c>
    </row>
    <row r="49" spans="1:11" x14ac:dyDescent="0.35">
      <c r="A49" s="1" t="s">
        <v>42</v>
      </c>
      <c r="B49">
        <f>'3.1'!B49</f>
        <v>1952</v>
      </c>
      <c r="C49">
        <f>'3.1'!C49</f>
        <v>1723</v>
      </c>
      <c r="D49">
        <f>'3.1'!D49</f>
        <v>1734</v>
      </c>
      <c r="E49">
        <f>'3.1'!E49</f>
        <v>1809</v>
      </c>
      <c r="F49">
        <f>'3.1'!F49</f>
        <v>1371</v>
      </c>
      <c r="G49">
        <f>'3.1'!G49</f>
        <v>1372</v>
      </c>
      <c r="H49">
        <f>'3.1'!H49</f>
        <v>1470</v>
      </c>
      <c r="I49">
        <f>'3.1'!I49</f>
        <v>1586</v>
      </c>
      <c r="J49">
        <f>'3.1'!J49</f>
        <v>1625</v>
      </c>
      <c r="K49">
        <f>'3.1'!K49</f>
        <v>1683</v>
      </c>
    </row>
    <row r="50" spans="1:11" x14ac:dyDescent="0.35">
      <c r="A50" s="1" t="s">
        <v>14</v>
      </c>
      <c r="B50">
        <f>'3.1'!B50</f>
        <v>5884</v>
      </c>
      <c r="C50">
        <f>'3.1'!C50</f>
        <v>6094</v>
      </c>
      <c r="D50">
        <f>'3.1'!D50</f>
        <v>6169</v>
      </c>
      <c r="E50">
        <f>'3.1'!E50</f>
        <v>6615</v>
      </c>
      <c r="F50">
        <f>'3.1'!F50</f>
        <v>7046</v>
      </c>
      <c r="G50">
        <f>'3.1'!G50</f>
        <v>7527</v>
      </c>
      <c r="H50">
        <f>'3.1'!H50</f>
        <v>8032</v>
      </c>
      <c r="I50">
        <f>'3.1'!I50</f>
        <v>8007</v>
      </c>
      <c r="J50">
        <f>'3.1'!J50</f>
        <v>8207</v>
      </c>
      <c r="K50">
        <f>'3.1'!K50</f>
        <v>8702</v>
      </c>
    </row>
    <row r="51" spans="1:11" x14ac:dyDescent="0.35">
      <c r="A51" s="1" t="s">
        <v>11</v>
      </c>
      <c r="B51">
        <f>'3.1'!B51</f>
        <v>2236</v>
      </c>
      <c r="C51">
        <f>'3.1'!C51</f>
        <v>2254</v>
      </c>
      <c r="D51">
        <f>'3.1'!D51</f>
        <v>2243</v>
      </c>
      <c r="E51">
        <f>'3.1'!E51</f>
        <v>2349</v>
      </c>
      <c r="F51">
        <f>'3.1'!F51</f>
        <v>2374</v>
      </c>
      <c r="G51">
        <f>'3.1'!G51</f>
        <v>2431</v>
      </c>
      <c r="H51">
        <f>'3.1'!H51</f>
        <v>2457</v>
      </c>
      <c r="I51">
        <f>'3.1'!I51</f>
        <v>2502</v>
      </c>
      <c r="J51">
        <f>'3.1'!J51</f>
        <v>2211</v>
      </c>
      <c r="K51">
        <f>'3.1'!K51</f>
        <v>2369</v>
      </c>
    </row>
    <row r="52" spans="1:11" x14ac:dyDescent="0.35">
      <c r="A52" s="1" t="s">
        <v>27</v>
      </c>
      <c r="B52">
        <f>'3.1'!B52</f>
        <v>4097</v>
      </c>
      <c r="C52">
        <f>'3.1'!C52</f>
        <v>4353</v>
      </c>
      <c r="D52">
        <f>'3.1'!D52</f>
        <v>4156</v>
      </c>
      <c r="E52">
        <f>'3.1'!E52</f>
        <v>4420</v>
      </c>
      <c r="F52">
        <f>'3.1'!F52</f>
        <v>4500</v>
      </c>
      <c r="G52">
        <f>'3.1'!G52</f>
        <v>4672</v>
      </c>
      <c r="H52">
        <f>'3.1'!H52</f>
        <v>4667</v>
      </c>
      <c r="I52">
        <f>'3.1'!I52</f>
        <v>4837</v>
      </c>
      <c r="J52">
        <f>'3.1'!J52</f>
        <v>4591</v>
      </c>
      <c r="K52">
        <f>'3.1'!K52</f>
        <v>4326</v>
      </c>
    </row>
    <row r="53" spans="1:11" x14ac:dyDescent="0.35">
      <c r="A53" s="1" t="s">
        <v>9</v>
      </c>
      <c r="B53">
        <f>'3.1'!B53</f>
        <v>3910</v>
      </c>
      <c r="C53">
        <f>'3.1'!C53</f>
        <v>3920</v>
      </c>
      <c r="D53">
        <f>'3.1'!D53</f>
        <v>4117</v>
      </c>
      <c r="E53">
        <f>'3.1'!E53</f>
        <v>4208</v>
      </c>
      <c r="F53">
        <f>'3.1'!F53</f>
        <v>4435</v>
      </c>
      <c r="G53">
        <f>'3.1'!G53</f>
        <v>4621</v>
      </c>
      <c r="H53">
        <f>'3.1'!H53</f>
        <v>4865</v>
      </c>
      <c r="I53">
        <f>'3.1'!I53</f>
        <v>5113</v>
      </c>
      <c r="J53">
        <f>'3.1'!J53</f>
        <v>5112</v>
      </c>
      <c r="K53">
        <f>'3.1'!K53</f>
        <v>5301</v>
      </c>
    </row>
    <row r="54" spans="1:11" x14ac:dyDescent="0.35">
      <c r="A54" t="s">
        <v>55</v>
      </c>
      <c r="B54">
        <f>SUM(B26:B53)</f>
        <v>279998</v>
      </c>
      <c r="C54">
        <f t="shared" ref="C54:K54" si="17">SUM(C26:C53)</f>
        <v>289585</v>
      </c>
      <c r="D54">
        <f t="shared" si="17"/>
        <v>305957</v>
      </c>
      <c r="E54">
        <f t="shared" si="17"/>
        <v>327938</v>
      </c>
      <c r="F54">
        <f t="shared" si="17"/>
        <v>347400</v>
      </c>
      <c r="G54">
        <f t="shared" si="17"/>
        <v>369467</v>
      </c>
      <c r="H54">
        <f t="shared" si="17"/>
        <v>390689</v>
      </c>
      <c r="I54">
        <f t="shared" si="17"/>
        <v>411533</v>
      </c>
      <c r="J54">
        <f t="shared" si="17"/>
        <v>423036</v>
      </c>
      <c r="K54">
        <f t="shared" si="17"/>
        <v>451945</v>
      </c>
    </row>
    <row r="57" spans="1:11" x14ac:dyDescent="0.35">
      <c r="A57" t="s">
        <v>117</v>
      </c>
    </row>
    <row r="58" spans="1:11" x14ac:dyDescent="0.35">
      <c r="B58" s="6">
        <v>2012</v>
      </c>
      <c r="C58" s="6">
        <v>2013</v>
      </c>
      <c r="D58" s="6">
        <v>2014</v>
      </c>
      <c r="E58" s="6">
        <v>2015</v>
      </c>
      <c r="F58" s="6">
        <v>2016</v>
      </c>
      <c r="G58" s="6">
        <v>2017</v>
      </c>
      <c r="H58" s="6">
        <v>2018</v>
      </c>
      <c r="I58" s="6">
        <v>2019</v>
      </c>
      <c r="J58" s="6">
        <v>2020</v>
      </c>
      <c r="K58" s="6">
        <v>2021</v>
      </c>
    </row>
    <row r="59" spans="1:11" x14ac:dyDescent="0.35">
      <c r="A59" t="s">
        <v>109</v>
      </c>
      <c r="B59" s="44">
        <f>B14</f>
        <v>4.2118157986842764E-2</v>
      </c>
      <c r="C59" s="44">
        <f>C14</f>
        <v>4.2892415007683406E-2</v>
      </c>
      <c r="D59" s="44">
        <f>D14</f>
        <v>4.1286847498177848E-2</v>
      </c>
      <c r="E59" s="44">
        <f>E14</f>
        <v>4.6033091620977136E-2</v>
      </c>
      <c r="F59" s="44">
        <f t="shared" ref="F59:K59" si="18">F14</f>
        <v>4.5489349453080023E-2</v>
      </c>
      <c r="G59" s="44">
        <f t="shared" si="18"/>
        <v>4.6767370292881368E-2</v>
      </c>
      <c r="H59" s="44">
        <f t="shared" si="18"/>
        <v>5.0067956865947082E-2</v>
      </c>
      <c r="I59" s="44">
        <f t="shared" si="18"/>
        <v>4.7553902117205671E-2</v>
      </c>
      <c r="J59" s="44">
        <f t="shared" si="18"/>
        <v>5.0095027373556859E-2</v>
      </c>
      <c r="K59" s="44">
        <f t="shared" si="18"/>
        <v>5.0833619135071742E-2</v>
      </c>
    </row>
    <row r="60" spans="1:11" x14ac:dyDescent="0.35">
      <c r="A60" t="s">
        <v>110</v>
      </c>
      <c r="B60" s="44">
        <f>B15</f>
        <v>0.56048971778369849</v>
      </c>
      <c r="C60" s="44">
        <f t="shared" ref="C60:K60" si="19">C15</f>
        <v>0.55035999792806944</v>
      </c>
      <c r="D60" s="44">
        <f t="shared" si="19"/>
        <v>0.54098778586533403</v>
      </c>
      <c r="E60" s="44">
        <f t="shared" si="19"/>
        <v>0.53227439333044657</v>
      </c>
      <c r="F60" s="44">
        <f t="shared" si="19"/>
        <v>0.52117731721358662</v>
      </c>
      <c r="G60" s="44">
        <f t="shared" si="19"/>
        <v>0.51028643965496245</v>
      </c>
      <c r="H60" s="44">
        <f t="shared" si="19"/>
        <v>0.50414012168246358</v>
      </c>
      <c r="I60" s="44">
        <f t="shared" si="19"/>
        <v>0.49678154607285441</v>
      </c>
      <c r="J60" s="44">
        <f t="shared" si="19"/>
        <v>0.49194631189780541</v>
      </c>
      <c r="K60" s="44">
        <f t="shared" si="19"/>
        <v>0.48183517905939882</v>
      </c>
    </row>
    <row r="61" spans="1:11" x14ac:dyDescent="0.35">
      <c r="A61" t="s">
        <v>112</v>
      </c>
      <c r="B61" s="44">
        <f>B17</f>
        <v>0.15812255801827155</v>
      </c>
      <c r="C61" s="44">
        <f t="shared" ref="C61:K62" si="20">C17</f>
        <v>0.16186266553861561</v>
      </c>
      <c r="D61" s="44">
        <f t="shared" si="20"/>
        <v>0.16945845331206671</v>
      </c>
      <c r="E61" s="44">
        <f t="shared" si="20"/>
        <v>0.17255395837017973</v>
      </c>
      <c r="F61" s="44">
        <f t="shared" si="20"/>
        <v>0.17567933218192286</v>
      </c>
      <c r="G61" s="44">
        <f t="shared" si="20"/>
        <v>0.17823513331366536</v>
      </c>
      <c r="H61" s="44">
        <f t="shared" si="20"/>
        <v>0.17704875233241785</v>
      </c>
      <c r="I61" s="44">
        <f t="shared" si="20"/>
        <v>0.1813463318858998</v>
      </c>
      <c r="J61" s="44">
        <f t="shared" si="20"/>
        <v>0.18121861969194111</v>
      </c>
      <c r="K61" s="44">
        <f t="shared" si="20"/>
        <v>0.18350905530540221</v>
      </c>
    </row>
    <row r="62" spans="1:11" x14ac:dyDescent="0.35">
      <c r="A62" t="s">
        <v>113</v>
      </c>
      <c r="B62" s="44">
        <f>B18</f>
        <v>0.23926956621118722</v>
      </c>
      <c r="C62" s="44">
        <f t="shared" si="20"/>
        <v>0.24488492152563152</v>
      </c>
      <c r="D62" s="44">
        <f t="shared" si="20"/>
        <v>0.24826691332442141</v>
      </c>
      <c r="E62" s="44">
        <f t="shared" si="20"/>
        <v>0.24913855667839652</v>
      </c>
      <c r="F62" s="44">
        <f t="shared" si="20"/>
        <v>0.25765400115141046</v>
      </c>
      <c r="G62" s="44">
        <f t="shared" si="20"/>
        <v>0.26471105673849088</v>
      </c>
      <c r="H62" s="44">
        <f t="shared" si="20"/>
        <v>0.26874316911917151</v>
      </c>
      <c r="I62" s="44">
        <f t="shared" si="20"/>
        <v>0.2743182199240401</v>
      </c>
      <c r="J62" s="44">
        <f t="shared" si="20"/>
        <v>0.27674004103669664</v>
      </c>
      <c r="K62" s="44">
        <f t="shared" si="20"/>
        <v>0.28382214650012721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FD84-9A60-442D-893B-C8ACF0AD309A}">
  <sheetPr>
    <tabColor rgb="FF00B050"/>
  </sheetPr>
  <dimension ref="A1:R64"/>
  <sheetViews>
    <sheetView topLeftCell="A34" workbookViewId="0">
      <selection activeCell="B55" sqref="B55"/>
    </sheetView>
  </sheetViews>
  <sheetFormatPr defaultRowHeight="14.5" x14ac:dyDescent="0.35"/>
  <cols>
    <col min="1" max="1" width="36.36328125" customWidth="1"/>
    <col min="2" max="2" width="9.90625" customWidth="1"/>
    <col min="3" max="3" width="8.7265625" customWidth="1"/>
    <col min="4" max="4" width="10" customWidth="1"/>
    <col min="5" max="6" width="9.453125" customWidth="1"/>
    <col min="7" max="7" width="8.81640625" customWidth="1"/>
    <col min="8" max="8" width="9.26953125" customWidth="1"/>
    <col min="9" max="9" width="8.7265625" customWidth="1"/>
    <col min="10" max="10" width="8.6328125" bestFit="1" customWidth="1"/>
    <col min="11" max="11" width="10.54296875" customWidth="1"/>
    <col min="12" max="12" width="11.81640625" customWidth="1"/>
    <col min="13" max="13" width="12.26953125" customWidth="1"/>
    <col min="14" max="14" width="12" customWidth="1"/>
    <col min="15" max="15" width="13.453125" customWidth="1"/>
    <col min="16" max="16" width="27.54296875" customWidth="1"/>
    <col min="18" max="18" width="12.54296875" bestFit="1" customWidth="1"/>
  </cols>
  <sheetData>
    <row r="1" spans="1:18" x14ac:dyDescent="0.35">
      <c r="A1" s="9" t="s">
        <v>125</v>
      </c>
    </row>
    <row r="3" spans="1:18" x14ac:dyDescent="0.35">
      <c r="A3" s="6"/>
      <c r="B3" s="6">
        <f>'3.2 '!B3</f>
        <v>2012</v>
      </c>
      <c r="C3" s="6">
        <f>'3.2 '!C3</f>
        <v>2013</v>
      </c>
      <c r="D3" s="6">
        <f>'3.2 '!D3</f>
        <v>2014</v>
      </c>
      <c r="E3" s="6">
        <f>'3.2 '!E3</f>
        <v>2015</v>
      </c>
      <c r="F3" s="6">
        <f>'3.2 '!F3</f>
        <v>2016</v>
      </c>
      <c r="G3" s="6">
        <f>'3.2 '!G3</f>
        <v>2017</v>
      </c>
      <c r="H3" s="6">
        <f>'3.2 '!H3</f>
        <v>2018</v>
      </c>
      <c r="I3" s="6">
        <f>'3.2 '!I3</f>
        <v>2019</v>
      </c>
      <c r="J3" s="6">
        <f>'3.2 '!J3</f>
        <v>2020</v>
      </c>
      <c r="K3" s="6">
        <f>'3.2 '!K3</f>
        <v>2021</v>
      </c>
      <c r="L3" s="106" t="s">
        <v>53</v>
      </c>
      <c r="M3" s="107" t="s">
        <v>123</v>
      </c>
      <c r="N3" s="107" t="s">
        <v>95</v>
      </c>
      <c r="O3" s="107" t="s">
        <v>95</v>
      </c>
      <c r="P3" s="107" t="s">
        <v>124</v>
      </c>
    </row>
    <row r="4" spans="1:18" x14ac:dyDescent="0.35">
      <c r="A4" s="8" t="s">
        <v>109</v>
      </c>
      <c r="B4" s="5">
        <f t="shared" ref="B4:K4" si="0">B34+B37+B49+B26+B42</f>
        <v>11211</v>
      </c>
      <c r="C4" s="5">
        <f t="shared" si="0"/>
        <v>11771</v>
      </c>
      <c r="D4" s="5">
        <f t="shared" si="0"/>
        <v>11896</v>
      </c>
      <c r="E4" s="5">
        <f t="shared" si="0"/>
        <v>14013</v>
      </c>
      <c r="F4" s="5">
        <f t="shared" si="0"/>
        <v>15238</v>
      </c>
      <c r="G4" s="5">
        <f t="shared" si="0"/>
        <v>16667</v>
      </c>
      <c r="H4" s="5">
        <f t="shared" si="0"/>
        <v>18671</v>
      </c>
      <c r="I4" s="5">
        <f t="shared" si="0"/>
        <v>18582</v>
      </c>
      <c r="J4" s="5">
        <f t="shared" si="0"/>
        <v>20257</v>
      </c>
      <c r="K4" s="5">
        <f t="shared" si="0"/>
        <v>22007</v>
      </c>
      <c r="L4" s="108">
        <f>K4-J4</f>
        <v>1750</v>
      </c>
      <c r="M4" s="109">
        <f>L4/K4</f>
        <v>7.952015267869314E-2</v>
      </c>
      <c r="N4" s="110">
        <f>K4-B4</f>
        <v>10796</v>
      </c>
      <c r="O4" s="111">
        <f>K4-B4</f>
        <v>10796</v>
      </c>
      <c r="P4" s="112">
        <f>O4/B4</f>
        <v>0.96298278476496302</v>
      </c>
      <c r="R4" s="113">
        <f>(K4-B4)/B4</f>
        <v>0.96298278476496302</v>
      </c>
    </row>
    <row r="5" spans="1:18" x14ac:dyDescent="0.35">
      <c r="A5" s="8" t="s">
        <v>110</v>
      </c>
      <c r="B5" s="59">
        <f t="shared" ref="B5:K5" si="1">B27+B29+B33+B36+B40+B41+B43+B44+B48+B50+B51+B52+B53+B39+B35</f>
        <v>75034</v>
      </c>
      <c r="C5" s="59">
        <f t="shared" si="1"/>
        <v>76312</v>
      </c>
      <c r="D5" s="59">
        <f t="shared" si="1"/>
        <v>80413</v>
      </c>
      <c r="E5" s="59">
        <f t="shared" si="1"/>
        <v>85099</v>
      </c>
      <c r="F5" s="59">
        <f t="shared" si="1"/>
        <v>87688</v>
      </c>
      <c r="G5" s="59">
        <f t="shared" si="1"/>
        <v>92414</v>
      </c>
      <c r="H5" s="59">
        <f t="shared" si="1"/>
        <v>95894</v>
      </c>
      <c r="I5" s="59">
        <f t="shared" si="1"/>
        <v>99033</v>
      </c>
      <c r="J5" s="59">
        <f t="shared" si="1"/>
        <v>98579</v>
      </c>
      <c r="K5" s="59">
        <f t="shared" si="1"/>
        <v>103178</v>
      </c>
      <c r="L5" s="114">
        <f t="shared" ref="L5:L10" si="2">K5-J5</f>
        <v>4599</v>
      </c>
      <c r="M5" s="109">
        <f t="shared" ref="M5:M10" si="3">L5/K5</f>
        <v>4.4573455581616239E-2</v>
      </c>
      <c r="N5" s="115">
        <f t="shared" ref="N5:N10" si="4">K5-B5</f>
        <v>28144</v>
      </c>
      <c r="O5" s="116">
        <f t="shared" ref="O5:O10" si="5">K5-B5</f>
        <v>28144</v>
      </c>
      <c r="P5" s="117">
        <f t="shared" ref="P5:P10" si="6">O5/B5</f>
        <v>0.37508329557267373</v>
      </c>
    </row>
    <row r="6" spans="1:18" x14ac:dyDescent="0.35">
      <c r="A6" s="6" t="s">
        <v>111</v>
      </c>
      <c r="B6" s="60">
        <f>B4+B5</f>
        <v>86245</v>
      </c>
      <c r="C6" s="60">
        <f t="shared" ref="C6:J6" si="7">C4+C5</f>
        <v>88083</v>
      </c>
      <c r="D6" s="60">
        <f t="shared" si="7"/>
        <v>92309</v>
      </c>
      <c r="E6" s="60">
        <f t="shared" si="7"/>
        <v>99112</v>
      </c>
      <c r="F6" s="60">
        <f t="shared" si="7"/>
        <v>102926</v>
      </c>
      <c r="G6" s="60">
        <f t="shared" si="7"/>
        <v>109081</v>
      </c>
      <c r="H6" s="60">
        <f t="shared" si="7"/>
        <v>114565</v>
      </c>
      <c r="I6" s="60">
        <f t="shared" si="7"/>
        <v>117615</v>
      </c>
      <c r="J6" s="60">
        <f t="shared" si="7"/>
        <v>118836</v>
      </c>
      <c r="K6" s="60">
        <f>K4+K5</f>
        <v>125185</v>
      </c>
      <c r="L6" s="108">
        <f t="shared" si="2"/>
        <v>6349</v>
      </c>
      <c r="M6" s="109">
        <f t="shared" si="3"/>
        <v>5.0716938930383031E-2</v>
      </c>
      <c r="N6" s="110">
        <f t="shared" si="4"/>
        <v>38940</v>
      </c>
      <c r="O6" s="111">
        <f t="shared" si="5"/>
        <v>38940</v>
      </c>
      <c r="P6" s="112">
        <f t="shared" si="6"/>
        <v>0.45150443503971244</v>
      </c>
    </row>
    <row r="7" spans="1:18" x14ac:dyDescent="0.35">
      <c r="A7" s="8" t="s">
        <v>112</v>
      </c>
      <c r="B7" s="20">
        <f t="shared" ref="B7:K7" si="8">B28+B38+B47</f>
        <v>22747</v>
      </c>
      <c r="C7" s="20">
        <f t="shared" si="8"/>
        <v>23907</v>
      </c>
      <c r="D7" s="20">
        <f t="shared" si="8"/>
        <v>25830</v>
      </c>
      <c r="E7" s="20">
        <f t="shared" si="8"/>
        <v>27644</v>
      </c>
      <c r="F7" s="20">
        <f t="shared" si="8"/>
        <v>29282</v>
      </c>
      <c r="G7" s="20">
        <f t="shared" si="8"/>
        <v>30846</v>
      </c>
      <c r="H7" s="20">
        <f t="shared" si="8"/>
        <v>31801</v>
      </c>
      <c r="I7" s="20">
        <f t="shared" si="8"/>
        <v>33356</v>
      </c>
      <c r="J7" s="20">
        <f t="shared" si="8"/>
        <v>33009</v>
      </c>
      <c r="K7" s="20">
        <f t="shared" si="8"/>
        <v>35350</v>
      </c>
      <c r="L7" s="114">
        <f t="shared" si="2"/>
        <v>2341</v>
      </c>
      <c r="M7" s="109">
        <f t="shared" si="3"/>
        <v>6.6223479490806217E-2</v>
      </c>
      <c r="N7" s="115">
        <f t="shared" si="4"/>
        <v>12603</v>
      </c>
      <c r="O7" s="116">
        <f t="shared" si="5"/>
        <v>12603</v>
      </c>
      <c r="P7" s="117">
        <f t="shared" si="6"/>
        <v>0.5540510836593836</v>
      </c>
    </row>
    <row r="8" spans="1:18" x14ac:dyDescent="0.35">
      <c r="A8" s="8" t="s">
        <v>113</v>
      </c>
      <c r="B8" s="5">
        <f>B30+B31+B32+B45+B46</f>
        <v>15143</v>
      </c>
      <c r="C8" s="5">
        <f t="shared" ref="C8:K8" si="9">C30+C31+C32+C45+C46</f>
        <v>16124</v>
      </c>
      <c r="D8" s="5">
        <f t="shared" si="9"/>
        <v>17366</v>
      </c>
      <c r="E8" s="5">
        <f t="shared" si="9"/>
        <v>18940</v>
      </c>
      <c r="F8" s="5">
        <f t="shared" si="9"/>
        <v>20139</v>
      </c>
      <c r="G8" s="5">
        <f t="shared" si="9"/>
        <v>21792</v>
      </c>
      <c r="H8" s="5">
        <f t="shared" si="9"/>
        <v>22427</v>
      </c>
      <c r="I8" s="5">
        <f t="shared" si="9"/>
        <v>24257</v>
      </c>
      <c r="J8" s="5">
        <f t="shared" si="9"/>
        <v>24405</v>
      </c>
      <c r="K8" s="5">
        <f t="shared" si="9"/>
        <v>26946</v>
      </c>
      <c r="L8" s="108">
        <f t="shared" si="2"/>
        <v>2541</v>
      </c>
      <c r="M8" s="109">
        <f t="shared" si="3"/>
        <v>9.4299710532175465E-2</v>
      </c>
      <c r="N8" s="110">
        <f t="shared" si="4"/>
        <v>11803</v>
      </c>
      <c r="O8" s="111">
        <f t="shared" si="5"/>
        <v>11803</v>
      </c>
      <c r="P8" s="112">
        <f t="shared" si="6"/>
        <v>0.77943604305619762</v>
      </c>
    </row>
    <row r="9" spans="1:18" x14ac:dyDescent="0.35">
      <c r="A9" s="6" t="s">
        <v>114</v>
      </c>
      <c r="B9" s="60">
        <f>B7+B8</f>
        <v>37890</v>
      </c>
      <c r="C9" s="60">
        <f t="shared" ref="C9:K9" si="10">C7+C8</f>
        <v>40031</v>
      </c>
      <c r="D9" s="60">
        <f t="shared" si="10"/>
        <v>43196</v>
      </c>
      <c r="E9" s="60">
        <f t="shared" si="10"/>
        <v>46584</v>
      </c>
      <c r="F9" s="60">
        <f t="shared" si="10"/>
        <v>49421</v>
      </c>
      <c r="G9" s="60">
        <f t="shared" si="10"/>
        <v>52638</v>
      </c>
      <c r="H9" s="60">
        <f t="shared" si="10"/>
        <v>54228</v>
      </c>
      <c r="I9" s="60">
        <f t="shared" si="10"/>
        <v>57613</v>
      </c>
      <c r="J9" s="60">
        <f t="shared" si="10"/>
        <v>57414</v>
      </c>
      <c r="K9" s="60">
        <f t="shared" si="10"/>
        <v>62296</v>
      </c>
      <c r="L9" s="108">
        <f t="shared" si="2"/>
        <v>4882</v>
      </c>
      <c r="M9" s="109">
        <f t="shared" si="3"/>
        <v>7.836779247463721E-2</v>
      </c>
      <c r="N9" s="110">
        <f t="shared" si="4"/>
        <v>24406</v>
      </c>
      <c r="O9" s="111">
        <f t="shared" si="5"/>
        <v>24406</v>
      </c>
      <c r="P9" s="112">
        <f t="shared" si="6"/>
        <v>0.64412773818949587</v>
      </c>
    </row>
    <row r="10" spans="1:18" x14ac:dyDescent="0.35">
      <c r="A10" s="6" t="s">
        <v>115</v>
      </c>
      <c r="B10" s="60">
        <f>B6+B9</f>
        <v>124135</v>
      </c>
      <c r="C10" s="60">
        <f t="shared" ref="C10:K10" si="11">C6+C9</f>
        <v>128114</v>
      </c>
      <c r="D10" s="60">
        <f t="shared" si="11"/>
        <v>135505</v>
      </c>
      <c r="E10" s="60">
        <f t="shared" si="11"/>
        <v>145696</v>
      </c>
      <c r="F10" s="60">
        <f t="shared" si="11"/>
        <v>152347</v>
      </c>
      <c r="G10" s="60">
        <f t="shared" si="11"/>
        <v>161719</v>
      </c>
      <c r="H10" s="60">
        <f t="shared" si="11"/>
        <v>168793</v>
      </c>
      <c r="I10" s="60">
        <f t="shared" si="11"/>
        <v>175228</v>
      </c>
      <c r="J10" s="60">
        <f t="shared" si="11"/>
        <v>176250</v>
      </c>
      <c r="K10" s="60">
        <f t="shared" si="11"/>
        <v>187481</v>
      </c>
      <c r="L10" s="108">
        <f t="shared" si="2"/>
        <v>11231</v>
      </c>
      <c r="M10" s="109">
        <f t="shared" si="3"/>
        <v>5.9904737013350688E-2</v>
      </c>
      <c r="N10" s="110">
        <f t="shared" si="4"/>
        <v>63346</v>
      </c>
      <c r="O10" s="111">
        <f t="shared" si="5"/>
        <v>63346</v>
      </c>
      <c r="P10" s="112">
        <f t="shared" si="6"/>
        <v>0.51029927095500871</v>
      </c>
    </row>
    <row r="11" spans="1:18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18"/>
      <c r="M11" s="119"/>
      <c r="N11" s="118"/>
    </row>
    <row r="12" spans="1:18" x14ac:dyDescent="0.35">
      <c r="O12" s="3"/>
    </row>
    <row r="13" spans="1:18" x14ac:dyDescent="0.35">
      <c r="A13" s="8"/>
      <c r="B13" s="6">
        <f>B3</f>
        <v>2012</v>
      </c>
      <c r="C13" s="6">
        <f t="shared" ref="C13:K13" si="12">C3</f>
        <v>2013</v>
      </c>
      <c r="D13" s="6">
        <f t="shared" si="12"/>
        <v>2014</v>
      </c>
      <c r="E13" s="6">
        <f t="shared" si="12"/>
        <v>2015</v>
      </c>
      <c r="F13" s="6">
        <f t="shared" si="12"/>
        <v>2016</v>
      </c>
      <c r="G13" s="6">
        <f t="shared" si="12"/>
        <v>2017</v>
      </c>
      <c r="H13" s="6">
        <f t="shared" si="12"/>
        <v>2018</v>
      </c>
      <c r="I13" s="6">
        <f t="shared" si="12"/>
        <v>2019</v>
      </c>
      <c r="J13" s="6">
        <f t="shared" si="12"/>
        <v>2020</v>
      </c>
      <c r="K13" s="6">
        <f t="shared" si="12"/>
        <v>2021</v>
      </c>
      <c r="L13" s="120"/>
      <c r="M13" s="3"/>
    </row>
    <row r="14" spans="1:18" x14ac:dyDescent="0.35">
      <c r="A14" s="8" t="s">
        <v>109</v>
      </c>
      <c r="B14" s="4">
        <f t="shared" ref="B14:B20" si="13">B4/$B$10</f>
        <v>9.0312965722801786E-2</v>
      </c>
      <c r="C14" s="4">
        <f>C4/$C$10</f>
        <v>9.1879107669731647E-2</v>
      </c>
      <c r="D14" s="4">
        <f>D4/$D$10</f>
        <v>8.7790118445813803E-2</v>
      </c>
      <c r="E14" s="4">
        <f>E4/$E$10</f>
        <v>9.617971667032725E-2</v>
      </c>
      <c r="F14" s="4">
        <f>F4/$F$10</f>
        <v>0.10002166107635857</v>
      </c>
      <c r="G14" s="4">
        <f>G4/$G$10</f>
        <v>0.10306148318997768</v>
      </c>
      <c r="H14" s="4">
        <f>H4/$H$10</f>
        <v>0.11061477667912768</v>
      </c>
      <c r="I14" s="4">
        <f>I4/$I$10</f>
        <v>0.10604469605314219</v>
      </c>
      <c r="J14" s="4">
        <f>J4/$J$10</f>
        <v>0.11493333333333333</v>
      </c>
      <c r="K14" s="4">
        <f>K4/$K$10</f>
        <v>0.11738256143289187</v>
      </c>
      <c r="L14" s="121"/>
      <c r="M14" s="122"/>
      <c r="N14" s="123"/>
    </row>
    <row r="15" spans="1:18" x14ac:dyDescent="0.35">
      <c r="A15" s="8" t="s">
        <v>110</v>
      </c>
      <c r="B15" s="4">
        <f t="shared" si="13"/>
        <v>0.60445482740564704</v>
      </c>
      <c r="C15" s="4">
        <f t="shared" ref="C15:C20" si="14">C5/$C$10</f>
        <v>0.5956569929906177</v>
      </c>
      <c r="D15" s="4">
        <f t="shared" ref="D15:D20" si="15">D5/$D$10</f>
        <v>0.59343197667982728</v>
      </c>
      <c r="E15" s="4">
        <f t="shared" ref="E15:E20" si="16">E5/$E$10</f>
        <v>0.58408604216999782</v>
      </c>
      <c r="F15" s="4">
        <f t="shared" ref="F15:F20" si="17">F5/$F$10</f>
        <v>0.5755807465850985</v>
      </c>
      <c r="G15" s="4">
        <f t="shared" ref="G15:G20" si="18">G5/$G$10</f>
        <v>0.57144800549100605</v>
      </c>
      <c r="H15" s="4">
        <f t="shared" ref="H15:H20" si="19">H5/$H$10</f>
        <v>0.56811597637342781</v>
      </c>
      <c r="I15" s="4">
        <f t="shared" ref="I15:I20" si="20">I5/$I$10</f>
        <v>0.56516652589768757</v>
      </c>
      <c r="J15" s="4">
        <f t="shared" ref="J15:J20" si="21">J5/$J$10</f>
        <v>0.55931347517730501</v>
      </c>
      <c r="K15" s="4">
        <f t="shared" ref="K15:K20" si="22">K5/$K$10</f>
        <v>0.55033843429467522</v>
      </c>
      <c r="L15" s="120"/>
    </row>
    <row r="16" spans="1:18" x14ac:dyDescent="0.35">
      <c r="A16" s="6" t="s">
        <v>111</v>
      </c>
      <c r="B16" s="105">
        <f t="shared" si="13"/>
        <v>0.69476779312844883</v>
      </c>
      <c r="C16" s="105">
        <f t="shared" si="14"/>
        <v>0.68753610066034943</v>
      </c>
      <c r="D16" s="105">
        <f t="shared" si="15"/>
        <v>0.68122209512564114</v>
      </c>
      <c r="E16" s="105">
        <f t="shared" si="16"/>
        <v>0.68026575884032503</v>
      </c>
      <c r="F16" s="105">
        <f t="shared" si="17"/>
        <v>0.67560240766145707</v>
      </c>
      <c r="G16" s="105">
        <f t="shared" si="18"/>
        <v>0.6745094886809837</v>
      </c>
      <c r="H16" s="105">
        <f t="shared" si="19"/>
        <v>0.67873075305255548</v>
      </c>
      <c r="I16" s="105">
        <f t="shared" si="20"/>
        <v>0.67121122195082983</v>
      </c>
      <c r="J16" s="105">
        <f t="shared" si="21"/>
        <v>0.67424680851063834</v>
      </c>
      <c r="K16" s="105">
        <f t="shared" si="22"/>
        <v>0.66772099572756705</v>
      </c>
      <c r="L16" s="120"/>
    </row>
    <row r="17" spans="1:16" x14ac:dyDescent="0.35">
      <c r="A17" s="8" t="s">
        <v>112</v>
      </c>
      <c r="B17" s="4">
        <f t="shared" si="13"/>
        <v>0.1832440488178193</v>
      </c>
      <c r="C17" s="4">
        <f t="shared" si="14"/>
        <v>0.18660724042649515</v>
      </c>
      <c r="D17" s="4">
        <f t="shared" si="15"/>
        <v>0.19062027231467474</v>
      </c>
      <c r="E17" s="4">
        <f t="shared" si="16"/>
        <v>0.18973753569075336</v>
      </c>
      <c r="F17" s="4">
        <f t="shared" si="17"/>
        <v>0.19220595088843234</v>
      </c>
      <c r="G17" s="4">
        <f t="shared" si="18"/>
        <v>0.19073825586356583</v>
      </c>
      <c r="H17" s="4">
        <f t="shared" si="19"/>
        <v>0.18840236265721919</v>
      </c>
      <c r="I17" s="4">
        <f t="shared" si="20"/>
        <v>0.1903577053895496</v>
      </c>
      <c r="J17" s="4">
        <f t="shared" si="21"/>
        <v>0.18728510638297871</v>
      </c>
      <c r="K17" s="4">
        <f t="shared" si="22"/>
        <v>0.18855243998058471</v>
      </c>
      <c r="L17" s="120"/>
    </row>
    <row r="18" spans="1:16" x14ac:dyDescent="0.35">
      <c r="A18" s="8" t="s">
        <v>113</v>
      </c>
      <c r="B18" s="4">
        <f t="shared" si="13"/>
        <v>0.12198815805373182</v>
      </c>
      <c r="C18" s="4">
        <f t="shared" si="14"/>
        <v>0.12585665891315548</v>
      </c>
      <c r="D18" s="4">
        <f t="shared" si="15"/>
        <v>0.12815763255968415</v>
      </c>
      <c r="E18" s="4">
        <f t="shared" si="16"/>
        <v>0.12999670546892159</v>
      </c>
      <c r="F18" s="4">
        <f t="shared" si="17"/>
        <v>0.13219164145011061</v>
      </c>
      <c r="G18" s="4">
        <f t="shared" si="18"/>
        <v>0.1347522554554505</v>
      </c>
      <c r="H18" s="4">
        <f t="shared" si="19"/>
        <v>0.13286688429022531</v>
      </c>
      <c r="I18" s="4">
        <f t="shared" si="20"/>
        <v>0.1384310726596206</v>
      </c>
      <c r="J18" s="4">
        <f t="shared" si="21"/>
        <v>0.13846808510638298</v>
      </c>
      <c r="K18" s="4">
        <f t="shared" si="22"/>
        <v>0.14372656429184824</v>
      </c>
      <c r="L18" s="120"/>
    </row>
    <row r="19" spans="1:16" x14ac:dyDescent="0.35">
      <c r="A19" s="6" t="s">
        <v>114</v>
      </c>
      <c r="B19" s="105">
        <f t="shared" si="13"/>
        <v>0.30523220687155111</v>
      </c>
      <c r="C19" s="105">
        <f t="shared" si="14"/>
        <v>0.31246389933965063</v>
      </c>
      <c r="D19" s="105">
        <f t="shared" si="15"/>
        <v>0.31877790487435886</v>
      </c>
      <c r="E19" s="105">
        <f t="shared" si="16"/>
        <v>0.31973424115967491</v>
      </c>
      <c r="F19" s="105">
        <f t="shared" si="17"/>
        <v>0.32439759233854293</v>
      </c>
      <c r="G19" s="105">
        <f t="shared" si="18"/>
        <v>0.3254905113190163</v>
      </c>
      <c r="H19" s="105">
        <f t="shared" si="19"/>
        <v>0.32126924694744452</v>
      </c>
      <c r="I19" s="105">
        <f t="shared" si="20"/>
        <v>0.32878877804917023</v>
      </c>
      <c r="J19" s="105">
        <f t="shared" si="21"/>
        <v>0.32575319148936172</v>
      </c>
      <c r="K19" s="105">
        <f t="shared" si="22"/>
        <v>0.33227900427243295</v>
      </c>
      <c r="L19" s="120"/>
    </row>
    <row r="20" spans="1:16" x14ac:dyDescent="0.35">
      <c r="A20" s="6" t="s">
        <v>115</v>
      </c>
      <c r="B20" s="105">
        <f t="shared" si="13"/>
        <v>1</v>
      </c>
      <c r="C20" s="105">
        <f t="shared" si="14"/>
        <v>1</v>
      </c>
      <c r="D20" s="105">
        <f t="shared" si="15"/>
        <v>1</v>
      </c>
      <c r="E20" s="105">
        <f t="shared" si="16"/>
        <v>1</v>
      </c>
      <c r="F20" s="105">
        <f t="shared" si="17"/>
        <v>1</v>
      </c>
      <c r="G20" s="105">
        <f t="shared" si="18"/>
        <v>1</v>
      </c>
      <c r="H20" s="105">
        <f t="shared" si="19"/>
        <v>1</v>
      </c>
      <c r="I20" s="105">
        <f t="shared" si="20"/>
        <v>1</v>
      </c>
      <c r="J20" s="105">
        <f t="shared" si="21"/>
        <v>1</v>
      </c>
      <c r="K20" s="105">
        <f t="shared" si="22"/>
        <v>1</v>
      </c>
      <c r="L20" s="120"/>
    </row>
    <row r="23" spans="1:16" x14ac:dyDescent="0.35">
      <c r="B23" s="3"/>
      <c r="C23" s="3"/>
    </row>
    <row r="24" spans="1:16" x14ac:dyDescent="0.35">
      <c r="A24" t="s">
        <v>48</v>
      </c>
      <c r="B24" t="s">
        <v>46</v>
      </c>
    </row>
    <row r="25" spans="1:16" x14ac:dyDescent="0.35">
      <c r="A25" s="8" t="s">
        <v>47</v>
      </c>
      <c r="B25" s="6">
        <f>B3</f>
        <v>2012</v>
      </c>
      <c r="C25" s="6">
        <f t="shared" ref="C25:K25" si="23">C3</f>
        <v>2013</v>
      </c>
      <c r="D25" s="6">
        <f t="shared" si="23"/>
        <v>2014</v>
      </c>
      <c r="E25" s="6">
        <f t="shared" si="23"/>
        <v>2015</v>
      </c>
      <c r="F25" s="6">
        <f t="shared" si="23"/>
        <v>2016</v>
      </c>
      <c r="G25" s="6">
        <f t="shared" si="23"/>
        <v>2017</v>
      </c>
      <c r="H25" s="6">
        <f t="shared" si="23"/>
        <v>2018</v>
      </c>
      <c r="I25" s="6">
        <f t="shared" si="23"/>
        <v>2019</v>
      </c>
      <c r="J25" s="6">
        <f t="shared" si="23"/>
        <v>2020</v>
      </c>
      <c r="K25" s="6">
        <f t="shared" si="23"/>
        <v>2021</v>
      </c>
      <c r="L25" s="124" t="str">
        <f>L3</f>
        <v>2020-2021</v>
      </c>
      <c r="M25" s="124" t="str">
        <f t="shared" ref="M25:P25" si="24">M3</f>
        <v>% 2020-21</v>
      </c>
      <c r="N25" s="124" t="str">
        <f t="shared" si="24"/>
        <v>2012-2021</v>
      </c>
      <c r="O25" s="124" t="str">
        <f t="shared" si="24"/>
        <v>2012-2021</v>
      </c>
      <c r="P25" s="124" t="str">
        <f t="shared" si="24"/>
        <v>% Change 2012-2021</v>
      </c>
    </row>
    <row r="26" spans="1:16" s="79" customFormat="1" x14ac:dyDescent="0.35">
      <c r="A26" s="78" t="s">
        <v>36</v>
      </c>
      <c r="B26" s="11">
        <v>1608</v>
      </c>
      <c r="C26" s="11">
        <v>1771</v>
      </c>
      <c r="D26" s="11">
        <v>1724</v>
      </c>
      <c r="E26" s="11">
        <v>1800</v>
      </c>
      <c r="F26" s="11">
        <v>1766</v>
      </c>
      <c r="G26" s="11">
        <v>1963</v>
      </c>
      <c r="H26" s="11">
        <v>2036</v>
      </c>
      <c r="I26" s="11">
        <v>2060</v>
      </c>
      <c r="J26" s="11">
        <v>1959</v>
      </c>
      <c r="K26" s="11">
        <v>2119</v>
      </c>
      <c r="L26" s="85">
        <f>K26-J26</f>
        <v>160</v>
      </c>
      <c r="M26" s="84">
        <f>L26/K26</f>
        <v>7.5507314771118453E-2</v>
      </c>
      <c r="N26" s="85">
        <f>K26-B26</f>
        <v>511</v>
      </c>
      <c r="O26" s="125">
        <f>K26-B26</f>
        <v>511</v>
      </c>
      <c r="P26" s="126">
        <f>(K26-B26)/B26</f>
        <v>0.31778606965174128</v>
      </c>
    </row>
    <row r="27" spans="1:16" x14ac:dyDescent="0.35">
      <c r="A27" s="8" t="s">
        <v>22</v>
      </c>
      <c r="B27" s="11">
        <v>7630</v>
      </c>
      <c r="C27" s="11">
        <v>8016</v>
      </c>
      <c r="D27" s="11">
        <v>8850</v>
      </c>
      <c r="E27" s="11">
        <v>9339</v>
      </c>
      <c r="F27" s="11">
        <v>10021</v>
      </c>
      <c r="G27" s="11">
        <v>10502</v>
      </c>
      <c r="H27" s="11">
        <v>11190</v>
      </c>
      <c r="I27" s="11">
        <v>12147</v>
      </c>
      <c r="J27" s="11">
        <v>12064</v>
      </c>
      <c r="K27" s="11">
        <v>12687</v>
      </c>
      <c r="L27" s="85">
        <f t="shared" ref="L27:L55" si="25">K27-J27</f>
        <v>623</v>
      </c>
      <c r="M27" s="84">
        <f t="shared" ref="M27:M55" si="26">L27/K27</f>
        <v>4.910538346338772E-2</v>
      </c>
      <c r="N27" s="85">
        <f t="shared" ref="N27:N54" si="27">K27-B27</f>
        <v>5057</v>
      </c>
      <c r="O27" s="125">
        <f t="shared" ref="O27:O54" si="28">K27-B27</f>
        <v>5057</v>
      </c>
      <c r="P27" s="126">
        <f t="shared" ref="P27:P54" si="29">(K27-B27)/B27</f>
        <v>0.66277850589777199</v>
      </c>
    </row>
    <row r="28" spans="1:16" x14ac:dyDescent="0.35">
      <c r="A28" s="8" t="s">
        <v>17</v>
      </c>
      <c r="B28" s="11">
        <v>12809</v>
      </c>
      <c r="C28" s="11">
        <v>13623</v>
      </c>
      <c r="D28" s="11">
        <v>15317</v>
      </c>
      <c r="E28" s="11">
        <v>16703</v>
      </c>
      <c r="F28" s="11">
        <v>17579</v>
      </c>
      <c r="G28" s="11">
        <v>18600</v>
      </c>
      <c r="H28" s="11">
        <v>19079</v>
      </c>
      <c r="I28" s="11">
        <v>20035</v>
      </c>
      <c r="J28" s="11">
        <v>20546</v>
      </c>
      <c r="K28" s="11">
        <v>22386</v>
      </c>
      <c r="L28" s="85">
        <f t="shared" si="25"/>
        <v>1840</v>
      </c>
      <c r="M28" s="84">
        <f t="shared" si="26"/>
        <v>8.2194228535691957E-2</v>
      </c>
      <c r="N28" s="85">
        <f t="shared" si="27"/>
        <v>9577</v>
      </c>
      <c r="O28" s="125">
        <f t="shared" si="28"/>
        <v>9577</v>
      </c>
      <c r="P28" s="126">
        <f t="shared" si="29"/>
        <v>0.74767741431805756</v>
      </c>
    </row>
    <row r="29" spans="1:16" x14ac:dyDescent="0.35">
      <c r="A29" s="8" t="s">
        <v>31</v>
      </c>
      <c r="B29" s="11">
        <v>2208</v>
      </c>
      <c r="C29" s="11">
        <v>2289</v>
      </c>
      <c r="D29" s="11">
        <v>2244</v>
      </c>
      <c r="E29" s="11">
        <v>2430</v>
      </c>
      <c r="F29" s="11">
        <v>2582</v>
      </c>
      <c r="G29" s="11">
        <v>2832</v>
      </c>
      <c r="H29" s="11">
        <v>2981</v>
      </c>
      <c r="I29" s="11">
        <v>3052</v>
      </c>
      <c r="J29" s="11">
        <v>3592</v>
      </c>
      <c r="K29" s="11">
        <v>3754</v>
      </c>
      <c r="L29" s="85">
        <f t="shared" si="25"/>
        <v>162</v>
      </c>
      <c r="M29" s="84">
        <f t="shared" si="26"/>
        <v>4.3153969099627064E-2</v>
      </c>
      <c r="N29" s="85">
        <f t="shared" si="27"/>
        <v>1546</v>
      </c>
      <c r="O29" s="125">
        <f t="shared" si="28"/>
        <v>1546</v>
      </c>
      <c r="P29" s="126">
        <f t="shared" si="29"/>
        <v>0.7001811594202898</v>
      </c>
    </row>
    <row r="30" spans="1:16" x14ac:dyDescent="0.35">
      <c r="A30" s="8" t="s">
        <v>37</v>
      </c>
      <c r="B30" s="11">
        <v>7817</v>
      </c>
      <c r="C30" s="11">
        <v>8259</v>
      </c>
      <c r="D30" s="11">
        <v>8810</v>
      </c>
      <c r="E30" s="11">
        <v>9751</v>
      </c>
      <c r="F30" s="11">
        <v>10548</v>
      </c>
      <c r="G30" s="11">
        <v>11286</v>
      </c>
      <c r="H30" s="11">
        <v>11569</v>
      </c>
      <c r="I30" s="11">
        <v>12348</v>
      </c>
      <c r="J30" s="11">
        <v>12721</v>
      </c>
      <c r="K30" s="11">
        <v>13490</v>
      </c>
      <c r="L30" s="85">
        <f t="shared" si="25"/>
        <v>769</v>
      </c>
      <c r="M30" s="84">
        <f t="shared" si="26"/>
        <v>5.7005189028910302E-2</v>
      </c>
      <c r="N30" s="85">
        <f t="shared" si="27"/>
        <v>5673</v>
      </c>
      <c r="O30" s="125">
        <f t="shared" si="28"/>
        <v>5673</v>
      </c>
      <c r="P30" s="126">
        <f t="shared" si="29"/>
        <v>0.72572598183446335</v>
      </c>
    </row>
    <row r="31" spans="1:16" x14ac:dyDescent="0.35">
      <c r="A31" s="8" t="s">
        <v>45</v>
      </c>
      <c r="B31" s="11">
        <v>37</v>
      </c>
      <c r="C31" s="11">
        <v>47</v>
      </c>
      <c r="D31" s="11">
        <v>45</v>
      </c>
      <c r="E31" s="11">
        <v>52</v>
      </c>
      <c r="F31" s="11">
        <v>61</v>
      </c>
      <c r="G31" s="11">
        <v>74</v>
      </c>
      <c r="H31" s="11">
        <v>95</v>
      </c>
      <c r="I31" s="11">
        <v>132</v>
      </c>
      <c r="J31" s="11">
        <v>150</v>
      </c>
      <c r="K31" s="11">
        <v>183</v>
      </c>
      <c r="L31" s="85">
        <f t="shared" si="25"/>
        <v>33</v>
      </c>
      <c r="M31" s="84">
        <f t="shared" si="26"/>
        <v>0.18032786885245902</v>
      </c>
      <c r="N31" s="85">
        <f t="shared" si="27"/>
        <v>146</v>
      </c>
      <c r="O31" s="125">
        <f t="shared" si="28"/>
        <v>146</v>
      </c>
      <c r="P31" s="126">
        <f t="shared" si="29"/>
        <v>3.9459459459459461</v>
      </c>
    </row>
    <row r="32" spans="1:16" x14ac:dyDescent="0.35">
      <c r="A32" s="8" t="s">
        <v>39</v>
      </c>
      <c r="B32" s="11">
        <v>623</v>
      </c>
      <c r="C32" s="11">
        <v>754</v>
      </c>
      <c r="D32" s="11">
        <v>805</v>
      </c>
      <c r="E32" s="11">
        <v>942</v>
      </c>
      <c r="F32" s="11">
        <v>1039</v>
      </c>
      <c r="G32" s="11">
        <v>1238</v>
      </c>
      <c r="H32" s="11">
        <v>1332</v>
      </c>
      <c r="I32" s="11">
        <v>1493</v>
      </c>
      <c r="J32" s="11">
        <v>1631</v>
      </c>
      <c r="K32" s="11">
        <v>2238</v>
      </c>
      <c r="L32" s="85">
        <f t="shared" si="25"/>
        <v>607</v>
      </c>
      <c r="M32" s="84">
        <f t="shared" si="26"/>
        <v>0.27122430741733689</v>
      </c>
      <c r="N32" s="85">
        <f t="shared" si="27"/>
        <v>1615</v>
      </c>
      <c r="O32" s="125">
        <f t="shared" si="28"/>
        <v>1615</v>
      </c>
      <c r="P32" s="126">
        <f t="shared" si="29"/>
        <v>2.592295345104334</v>
      </c>
    </row>
    <row r="33" spans="1:16" x14ac:dyDescent="0.35">
      <c r="A33" s="8" t="s">
        <v>23</v>
      </c>
      <c r="B33" s="11">
        <v>2830</v>
      </c>
      <c r="C33" s="11">
        <v>2802</v>
      </c>
      <c r="D33" s="11">
        <v>2946</v>
      </c>
      <c r="E33" s="11">
        <v>3046</v>
      </c>
      <c r="F33" s="11">
        <v>3121</v>
      </c>
      <c r="G33" s="11">
        <v>3239</v>
      </c>
      <c r="H33" s="11">
        <v>3507</v>
      </c>
      <c r="I33" s="11">
        <v>3619</v>
      </c>
      <c r="J33" s="11">
        <v>3545</v>
      </c>
      <c r="K33" s="11">
        <v>3591</v>
      </c>
      <c r="L33" s="85">
        <f t="shared" si="25"/>
        <v>46</v>
      </c>
      <c r="M33" s="84">
        <f t="shared" si="26"/>
        <v>1.2809802283486493E-2</v>
      </c>
      <c r="N33" s="85">
        <f t="shared" si="27"/>
        <v>761</v>
      </c>
      <c r="O33" s="125">
        <f t="shared" si="28"/>
        <v>761</v>
      </c>
      <c r="P33" s="126">
        <f t="shared" si="29"/>
        <v>0.26890459363957597</v>
      </c>
    </row>
    <row r="34" spans="1:16" x14ac:dyDescent="0.35">
      <c r="A34" s="8" t="s">
        <v>30</v>
      </c>
      <c r="B34" s="11">
        <v>6478</v>
      </c>
      <c r="C34" s="11">
        <v>7140</v>
      </c>
      <c r="D34" s="11">
        <v>7317</v>
      </c>
      <c r="E34" s="11">
        <v>9283</v>
      </c>
      <c r="F34" s="11">
        <v>10947</v>
      </c>
      <c r="G34" s="11">
        <v>12136</v>
      </c>
      <c r="H34" s="11">
        <v>13945</v>
      </c>
      <c r="I34" s="11">
        <v>13926</v>
      </c>
      <c r="J34" s="11">
        <v>15587</v>
      </c>
      <c r="K34" s="11">
        <v>16986</v>
      </c>
      <c r="L34" s="85">
        <f t="shared" si="25"/>
        <v>1399</v>
      </c>
      <c r="M34" s="84">
        <f t="shared" si="26"/>
        <v>8.2361945131284586E-2</v>
      </c>
      <c r="N34" s="85">
        <f t="shared" si="27"/>
        <v>10508</v>
      </c>
      <c r="O34" s="125">
        <f t="shared" si="28"/>
        <v>10508</v>
      </c>
      <c r="P34" s="126">
        <f t="shared" si="29"/>
        <v>1.622105588144489</v>
      </c>
    </row>
    <row r="35" spans="1:16" s="79" customFormat="1" x14ac:dyDescent="0.35">
      <c r="A35" s="78" t="s">
        <v>38</v>
      </c>
      <c r="B35" s="11">
        <v>1684</v>
      </c>
      <c r="C35" s="11">
        <v>1461</v>
      </c>
      <c r="D35" s="11">
        <v>1405</v>
      </c>
      <c r="E35" s="11">
        <v>1553</v>
      </c>
      <c r="F35" s="11">
        <v>1640</v>
      </c>
      <c r="G35" s="11">
        <v>1644</v>
      </c>
      <c r="H35" s="11">
        <v>1780</v>
      </c>
      <c r="I35" s="11">
        <v>2003</v>
      </c>
      <c r="J35" s="11">
        <v>1919</v>
      </c>
      <c r="K35" s="11">
        <v>2118</v>
      </c>
      <c r="L35" s="85">
        <f t="shared" si="25"/>
        <v>199</v>
      </c>
      <c r="M35" s="84">
        <f t="shared" si="26"/>
        <v>9.395656279508971E-2</v>
      </c>
      <c r="N35" s="85">
        <f t="shared" si="27"/>
        <v>434</v>
      </c>
      <c r="O35" s="125">
        <f t="shared" si="28"/>
        <v>434</v>
      </c>
      <c r="P35" s="126">
        <f t="shared" si="29"/>
        <v>0.25771971496437057</v>
      </c>
    </row>
    <row r="36" spans="1:16" x14ac:dyDescent="0.35">
      <c r="A36" s="8" t="s">
        <v>19</v>
      </c>
      <c r="B36" s="11">
        <v>2995</v>
      </c>
      <c r="C36" s="11">
        <v>3176</v>
      </c>
      <c r="D36" s="11">
        <v>3593</v>
      </c>
      <c r="E36" s="11">
        <v>3672</v>
      </c>
      <c r="F36" s="11">
        <v>3853</v>
      </c>
      <c r="G36" s="11">
        <v>4110</v>
      </c>
      <c r="H36" s="11">
        <v>4096</v>
      </c>
      <c r="I36" s="11">
        <v>4199</v>
      </c>
      <c r="J36" s="11">
        <v>4311</v>
      </c>
      <c r="K36" s="11">
        <v>4732</v>
      </c>
      <c r="L36" s="85">
        <f t="shared" si="25"/>
        <v>421</v>
      </c>
      <c r="M36" s="84">
        <f t="shared" si="26"/>
        <v>8.8968723584108206E-2</v>
      </c>
      <c r="N36" s="85">
        <f t="shared" si="27"/>
        <v>1737</v>
      </c>
      <c r="O36" s="125">
        <f t="shared" si="28"/>
        <v>1737</v>
      </c>
      <c r="P36" s="126">
        <f t="shared" si="29"/>
        <v>0.57996661101836389</v>
      </c>
    </row>
    <row r="37" spans="1:16" x14ac:dyDescent="0.35">
      <c r="A37" s="8" t="s">
        <v>41</v>
      </c>
      <c r="B37" s="11">
        <v>242</v>
      </c>
      <c r="C37" s="11">
        <v>264</v>
      </c>
      <c r="D37" s="11">
        <v>233</v>
      </c>
      <c r="E37" s="11">
        <v>214</v>
      </c>
      <c r="F37" s="11">
        <v>227</v>
      </c>
      <c r="G37" s="11">
        <v>239</v>
      </c>
      <c r="H37" s="11">
        <v>205</v>
      </c>
      <c r="I37" s="11">
        <v>184</v>
      </c>
      <c r="J37" s="11">
        <v>235</v>
      </c>
      <c r="K37" s="11">
        <v>330</v>
      </c>
      <c r="L37" s="85">
        <f t="shared" si="25"/>
        <v>95</v>
      </c>
      <c r="M37" s="84">
        <f t="shared" si="26"/>
        <v>0.2878787878787879</v>
      </c>
      <c r="N37" s="85">
        <f t="shared" si="27"/>
        <v>88</v>
      </c>
      <c r="O37" s="125">
        <f t="shared" si="28"/>
        <v>88</v>
      </c>
      <c r="P37" s="126">
        <f t="shared" si="29"/>
        <v>0.36363636363636365</v>
      </c>
    </row>
    <row r="38" spans="1:16" x14ac:dyDescent="0.35">
      <c r="A38" s="8" t="s">
        <v>34</v>
      </c>
      <c r="B38" s="11">
        <v>2814</v>
      </c>
      <c r="C38" s="11">
        <v>3006</v>
      </c>
      <c r="D38" s="11">
        <v>3235</v>
      </c>
      <c r="E38" s="11">
        <v>3256</v>
      </c>
      <c r="F38" s="11">
        <v>3703</v>
      </c>
      <c r="G38" s="11">
        <v>3854</v>
      </c>
      <c r="H38" s="11">
        <v>4172</v>
      </c>
      <c r="I38" s="11">
        <v>4134</v>
      </c>
      <c r="J38" s="11">
        <v>3954</v>
      </c>
      <c r="K38" s="11">
        <v>3769</v>
      </c>
      <c r="L38" s="85">
        <f>K38-J38</f>
        <v>-185</v>
      </c>
      <c r="M38" s="84">
        <f t="shared" si="26"/>
        <v>-4.908463783496949E-2</v>
      </c>
      <c r="N38" s="85">
        <f t="shared" si="27"/>
        <v>955</v>
      </c>
      <c r="O38" s="125">
        <f t="shared" si="28"/>
        <v>955</v>
      </c>
      <c r="P38" s="126">
        <f t="shared" si="29"/>
        <v>0.33937455579246623</v>
      </c>
    </row>
    <row r="39" spans="1:16" s="79" customFormat="1" x14ac:dyDescent="0.35">
      <c r="A39" s="78" t="s">
        <v>15</v>
      </c>
      <c r="B39" s="11">
        <v>29940</v>
      </c>
      <c r="C39" s="11">
        <v>30254</v>
      </c>
      <c r="D39" s="11">
        <v>32142</v>
      </c>
      <c r="E39" s="11">
        <v>33966</v>
      </c>
      <c r="F39" s="11">
        <v>34788</v>
      </c>
      <c r="G39" s="11">
        <v>36589</v>
      </c>
      <c r="H39" s="11">
        <v>37829</v>
      </c>
      <c r="I39" s="11">
        <v>38958</v>
      </c>
      <c r="J39" s="11">
        <v>39122</v>
      </c>
      <c r="K39" s="11">
        <v>40023</v>
      </c>
      <c r="L39" s="85">
        <f t="shared" si="25"/>
        <v>901</v>
      </c>
      <c r="M39" s="84">
        <f t="shared" si="26"/>
        <v>2.2512055568048372E-2</v>
      </c>
      <c r="N39" s="85">
        <f t="shared" si="27"/>
        <v>10083</v>
      </c>
      <c r="O39" s="125">
        <f t="shared" si="28"/>
        <v>10083</v>
      </c>
      <c r="P39" s="126">
        <f t="shared" si="29"/>
        <v>0.33677354709418839</v>
      </c>
    </row>
    <row r="40" spans="1:16" x14ac:dyDescent="0.35">
      <c r="A40" s="8" t="s">
        <v>25</v>
      </c>
      <c r="B40" s="11">
        <v>5799</v>
      </c>
      <c r="C40" s="11">
        <v>6118</v>
      </c>
      <c r="D40" s="11">
        <v>6468</v>
      </c>
      <c r="E40" s="11">
        <v>6970</v>
      </c>
      <c r="F40" s="11">
        <v>6975</v>
      </c>
      <c r="G40" s="11">
        <v>7265</v>
      </c>
      <c r="H40" s="11">
        <v>7677</v>
      </c>
      <c r="I40" s="11">
        <v>7812</v>
      </c>
      <c r="J40" s="11">
        <v>7312</v>
      </c>
      <c r="K40" s="11">
        <v>7990</v>
      </c>
      <c r="L40" s="85">
        <f t="shared" si="25"/>
        <v>678</v>
      </c>
      <c r="M40" s="84">
        <f t="shared" si="26"/>
        <v>8.4856070087609509E-2</v>
      </c>
      <c r="N40" s="85">
        <f t="shared" si="27"/>
        <v>2191</v>
      </c>
      <c r="O40" s="125">
        <f t="shared" si="28"/>
        <v>2191</v>
      </c>
      <c r="P40" s="126">
        <f t="shared" si="29"/>
        <v>0.37782376271770995</v>
      </c>
    </row>
    <row r="41" spans="1:16" x14ac:dyDescent="0.35">
      <c r="A41" s="8" t="s">
        <v>43</v>
      </c>
      <c r="B41" s="11">
        <v>416</v>
      </c>
      <c r="C41" s="11">
        <v>466</v>
      </c>
      <c r="D41" s="11">
        <v>494</v>
      </c>
      <c r="E41" s="11">
        <v>560</v>
      </c>
      <c r="F41" s="11">
        <v>607</v>
      </c>
      <c r="G41" s="11">
        <v>651</v>
      </c>
      <c r="H41" s="11">
        <v>640</v>
      </c>
      <c r="I41" s="11">
        <v>716</v>
      </c>
      <c r="J41" s="11">
        <v>673</v>
      </c>
      <c r="K41" s="11">
        <v>870</v>
      </c>
      <c r="L41" s="85">
        <f t="shared" si="25"/>
        <v>197</v>
      </c>
      <c r="M41" s="84">
        <f t="shared" si="26"/>
        <v>0.22643678160919539</v>
      </c>
      <c r="N41" s="85">
        <f t="shared" si="27"/>
        <v>454</v>
      </c>
      <c r="O41" s="125">
        <f t="shared" si="28"/>
        <v>454</v>
      </c>
      <c r="P41" s="126">
        <f t="shared" si="29"/>
        <v>1.0913461538461537</v>
      </c>
    </row>
    <row r="42" spans="1:16" s="79" customFormat="1" x14ac:dyDescent="0.35">
      <c r="A42" s="78" t="s">
        <v>44</v>
      </c>
      <c r="B42" s="11">
        <v>1011</v>
      </c>
      <c r="C42" s="11">
        <v>953</v>
      </c>
      <c r="D42" s="11">
        <v>968</v>
      </c>
      <c r="E42" s="11">
        <v>989</v>
      </c>
      <c r="F42" s="11">
        <v>1010</v>
      </c>
      <c r="G42" s="11">
        <v>1037</v>
      </c>
      <c r="H42" s="11">
        <v>1090</v>
      </c>
      <c r="I42" s="11">
        <v>901</v>
      </c>
      <c r="J42" s="11">
        <v>933</v>
      </c>
      <c r="K42" s="11">
        <v>971</v>
      </c>
      <c r="L42" s="85">
        <f t="shared" si="25"/>
        <v>38</v>
      </c>
      <c r="M42" s="84">
        <f t="shared" si="26"/>
        <v>3.9134912461380018E-2</v>
      </c>
      <c r="N42" s="85">
        <f t="shared" si="27"/>
        <v>-40</v>
      </c>
      <c r="O42" s="125">
        <f t="shared" si="28"/>
        <v>-40</v>
      </c>
      <c r="P42" s="126">
        <f t="shared" si="29"/>
        <v>-3.9564787339268048E-2</v>
      </c>
    </row>
    <row r="43" spans="1:16" x14ac:dyDescent="0.35">
      <c r="A43" s="8" t="s">
        <v>20</v>
      </c>
      <c r="B43" s="11">
        <v>3852</v>
      </c>
      <c r="C43" s="11">
        <v>3678</v>
      </c>
      <c r="D43" s="11">
        <v>3865</v>
      </c>
      <c r="E43" s="11">
        <v>4246</v>
      </c>
      <c r="F43" s="11">
        <v>4307</v>
      </c>
      <c r="G43" s="11">
        <v>4803</v>
      </c>
      <c r="H43" s="11">
        <v>5173</v>
      </c>
      <c r="I43" s="11">
        <v>5296</v>
      </c>
      <c r="J43" s="11">
        <v>5093</v>
      </c>
      <c r="K43" s="11">
        <v>5354</v>
      </c>
      <c r="L43" s="85">
        <f t="shared" si="25"/>
        <v>261</v>
      </c>
      <c r="M43" s="84">
        <f t="shared" si="26"/>
        <v>4.8748599178184533E-2</v>
      </c>
      <c r="N43" s="85">
        <f t="shared" si="27"/>
        <v>1502</v>
      </c>
      <c r="O43" s="125">
        <f t="shared" si="28"/>
        <v>1502</v>
      </c>
      <c r="P43" s="126">
        <f t="shared" si="29"/>
        <v>0.38992731048805818</v>
      </c>
    </row>
    <row r="44" spans="1:16" x14ac:dyDescent="0.35">
      <c r="A44" s="8" t="s">
        <v>4</v>
      </c>
      <c r="B44" s="11">
        <v>3815</v>
      </c>
      <c r="C44" s="11">
        <v>4095</v>
      </c>
      <c r="D44" s="11">
        <v>4141</v>
      </c>
      <c r="E44" s="11">
        <v>4631</v>
      </c>
      <c r="F44" s="11">
        <v>5091</v>
      </c>
      <c r="G44" s="11">
        <v>5471</v>
      </c>
      <c r="H44" s="11">
        <v>5680</v>
      </c>
      <c r="I44" s="11">
        <v>5622</v>
      </c>
      <c r="J44" s="11">
        <v>5961</v>
      </c>
      <c r="K44" s="11">
        <v>6336</v>
      </c>
      <c r="L44" s="85">
        <f t="shared" si="25"/>
        <v>375</v>
      </c>
      <c r="M44" s="84">
        <f t="shared" si="26"/>
        <v>5.9185606060606064E-2</v>
      </c>
      <c r="N44" s="85">
        <f t="shared" si="27"/>
        <v>2521</v>
      </c>
      <c r="O44" s="125">
        <f t="shared" si="28"/>
        <v>2521</v>
      </c>
      <c r="P44" s="126">
        <f t="shared" si="29"/>
        <v>0.66081258191349934</v>
      </c>
    </row>
    <row r="45" spans="1:16" x14ac:dyDescent="0.35">
      <c r="A45" s="8" t="s">
        <v>33</v>
      </c>
      <c r="B45" s="11">
        <v>4781</v>
      </c>
      <c r="C45" s="11">
        <v>5053</v>
      </c>
      <c r="D45" s="11">
        <v>5365</v>
      </c>
      <c r="E45" s="11">
        <v>5613</v>
      </c>
      <c r="F45" s="11">
        <v>5652</v>
      </c>
      <c r="G45" s="11">
        <v>5989</v>
      </c>
      <c r="H45" s="11">
        <v>5942</v>
      </c>
      <c r="I45" s="11">
        <v>6715</v>
      </c>
      <c r="J45" s="11">
        <v>6288</v>
      </c>
      <c r="K45" s="11">
        <v>6915</v>
      </c>
      <c r="L45" s="85">
        <f t="shared" si="25"/>
        <v>627</v>
      </c>
      <c r="M45" s="84">
        <f t="shared" si="26"/>
        <v>9.067245119305857E-2</v>
      </c>
      <c r="N45" s="85">
        <f t="shared" si="27"/>
        <v>2134</v>
      </c>
      <c r="O45" s="125">
        <f t="shared" si="28"/>
        <v>2134</v>
      </c>
      <c r="P45" s="126">
        <f t="shared" si="29"/>
        <v>0.44635013595482115</v>
      </c>
    </row>
    <row r="46" spans="1:16" x14ac:dyDescent="0.35">
      <c r="A46" s="8" t="s">
        <v>40</v>
      </c>
      <c r="B46" s="11">
        <v>1885</v>
      </c>
      <c r="C46" s="11">
        <v>2011</v>
      </c>
      <c r="D46" s="11">
        <v>2341</v>
      </c>
      <c r="E46" s="11">
        <v>2582</v>
      </c>
      <c r="F46" s="11">
        <v>2839</v>
      </c>
      <c r="G46" s="11">
        <v>3205</v>
      </c>
      <c r="H46" s="11">
        <v>3489</v>
      </c>
      <c r="I46" s="11">
        <v>3569</v>
      </c>
      <c r="J46" s="11">
        <v>3615</v>
      </c>
      <c r="K46" s="11">
        <v>4120</v>
      </c>
      <c r="L46" s="85">
        <f t="shared" si="25"/>
        <v>505</v>
      </c>
      <c r="M46" s="84">
        <f t="shared" si="26"/>
        <v>0.12257281553398058</v>
      </c>
      <c r="N46" s="85">
        <f t="shared" si="27"/>
        <v>2235</v>
      </c>
      <c r="O46" s="125">
        <f t="shared" si="28"/>
        <v>2235</v>
      </c>
      <c r="P46" s="126">
        <f t="shared" si="29"/>
        <v>1.1856763925729443</v>
      </c>
    </row>
    <row r="47" spans="1:16" x14ac:dyDescent="0.35">
      <c r="A47" s="8" t="s">
        <v>26</v>
      </c>
      <c r="B47" s="11">
        <v>7124</v>
      </c>
      <c r="C47" s="11">
        <v>7278</v>
      </c>
      <c r="D47" s="11">
        <v>7278</v>
      </c>
      <c r="E47" s="11">
        <v>7685</v>
      </c>
      <c r="F47" s="11">
        <v>8000</v>
      </c>
      <c r="G47" s="11">
        <v>8392</v>
      </c>
      <c r="H47" s="11">
        <v>8550</v>
      </c>
      <c r="I47" s="11">
        <v>9187</v>
      </c>
      <c r="J47" s="11">
        <v>8509</v>
      </c>
      <c r="K47" s="11">
        <v>9195</v>
      </c>
      <c r="L47" s="85">
        <f>K47-J47</f>
        <v>686</v>
      </c>
      <c r="M47" s="84">
        <f t="shared" si="26"/>
        <v>7.4605764002175098E-2</v>
      </c>
      <c r="N47" s="85">
        <f t="shared" si="27"/>
        <v>2071</v>
      </c>
      <c r="O47" s="125">
        <f t="shared" si="28"/>
        <v>2071</v>
      </c>
      <c r="P47" s="126">
        <f t="shared" si="29"/>
        <v>0.29070746771476697</v>
      </c>
    </row>
    <row r="48" spans="1:16" x14ac:dyDescent="0.35">
      <c r="A48" s="8" t="s">
        <v>7</v>
      </c>
      <c r="B48" s="11">
        <v>4144</v>
      </c>
      <c r="C48" s="11">
        <v>3921</v>
      </c>
      <c r="D48" s="11">
        <v>3912</v>
      </c>
      <c r="E48" s="11">
        <v>3873</v>
      </c>
      <c r="F48" s="11">
        <v>3511</v>
      </c>
      <c r="G48" s="11">
        <v>3593</v>
      </c>
      <c r="H48" s="11">
        <v>3529</v>
      </c>
      <c r="I48" s="11">
        <v>3334</v>
      </c>
      <c r="J48" s="11">
        <v>3156</v>
      </c>
      <c r="K48" s="11">
        <v>3297</v>
      </c>
      <c r="L48" s="85">
        <f t="shared" si="25"/>
        <v>141</v>
      </c>
      <c r="M48" s="84">
        <f t="shared" si="26"/>
        <v>4.2766151046405826E-2</v>
      </c>
      <c r="N48" s="85">
        <f t="shared" si="27"/>
        <v>-847</v>
      </c>
      <c r="O48" s="125">
        <f t="shared" si="28"/>
        <v>-847</v>
      </c>
      <c r="P48" s="126">
        <f t="shared" si="29"/>
        <v>-0.20439189189189189</v>
      </c>
    </row>
    <row r="49" spans="1:16" x14ac:dyDescent="0.35">
      <c r="A49" s="8" t="s">
        <v>42</v>
      </c>
      <c r="B49" s="11">
        <v>1872</v>
      </c>
      <c r="C49" s="11">
        <v>1643</v>
      </c>
      <c r="D49" s="11">
        <v>1654</v>
      </c>
      <c r="E49" s="11">
        <v>1727</v>
      </c>
      <c r="F49" s="11">
        <v>1288</v>
      </c>
      <c r="G49" s="11">
        <v>1292</v>
      </c>
      <c r="H49" s="11">
        <v>1395</v>
      </c>
      <c r="I49" s="11">
        <v>1511</v>
      </c>
      <c r="J49" s="11">
        <v>1543</v>
      </c>
      <c r="K49" s="11">
        <v>1601</v>
      </c>
      <c r="L49" s="85">
        <f t="shared" si="25"/>
        <v>58</v>
      </c>
      <c r="M49" s="84">
        <f t="shared" si="26"/>
        <v>3.622735790131168E-2</v>
      </c>
      <c r="N49" s="85">
        <f t="shared" si="27"/>
        <v>-271</v>
      </c>
      <c r="O49" s="125">
        <f t="shared" si="28"/>
        <v>-271</v>
      </c>
      <c r="P49" s="126">
        <f t="shared" si="29"/>
        <v>-0.14476495726495728</v>
      </c>
    </row>
    <row r="50" spans="1:16" x14ac:dyDescent="0.35">
      <c r="A50" s="8" t="s">
        <v>14</v>
      </c>
      <c r="B50" s="11">
        <v>2862</v>
      </c>
      <c r="C50" s="11">
        <v>2978</v>
      </c>
      <c r="D50" s="11">
        <v>3036</v>
      </c>
      <c r="E50" s="11">
        <v>3213</v>
      </c>
      <c r="F50" s="11">
        <v>3280</v>
      </c>
      <c r="G50" s="11">
        <v>3467</v>
      </c>
      <c r="H50" s="11">
        <v>3624</v>
      </c>
      <c r="I50" s="11">
        <v>3747</v>
      </c>
      <c r="J50" s="11">
        <v>3786</v>
      </c>
      <c r="K50" s="11">
        <v>3981</v>
      </c>
      <c r="L50" s="85">
        <f t="shared" si="25"/>
        <v>195</v>
      </c>
      <c r="M50" s="84">
        <f t="shared" si="26"/>
        <v>4.8982667671439335E-2</v>
      </c>
      <c r="N50" s="85">
        <f t="shared" si="27"/>
        <v>1119</v>
      </c>
      <c r="O50" s="125">
        <f t="shared" si="28"/>
        <v>1119</v>
      </c>
      <c r="P50" s="126">
        <f t="shared" si="29"/>
        <v>0.39098532494758909</v>
      </c>
    </row>
    <row r="51" spans="1:16" x14ac:dyDescent="0.35">
      <c r="A51" s="8" t="s">
        <v>11</v>
      </c>
      <c r="B51" s="11">
        <v>2115</v>
      </c>
      <c r="C51" s="11">
        <v>2131</v>
      </c>
      <c r="D51" s="11">
        <v>2128</v>
      </c>
      <c r="E51" s="11">
        <v>2242</v>
      </c>
      <c r="F51" s="11">
        <v>2282</v>
      </c>
      <c r="G51" s="11">
        <v>2321</v>
      </c>
      <c r="H51" s="11">
        <v>2333</v>
      </c>
      <c r="I51" s="11">
        <v>2344</v>
      </c>
      <c r="J51" s="11">
        <v>2024</v>
      </c>
      <c r="K51" s="11">
        <v>2133</v>
      </c>
      <c r="L51" s="85">
        <f t="shared" si="25"/>
        <v>109</v>
      </c>
      <c r="M51" s="84">
        <f t="shared" si="26"/>
        <v>5.1101734646038441E-2</v>
      </c>
      <c r="N51" s="85">
        <f t="shared" si="27"/>
        <v>18</v>
      </c>
      <c r="O51" s="125">
        <f t="shared" si="28"/>
        <v>18</v>
      </c>
      <c r="P51" s="126">
        <f t="shared" si="29"/>
        <v>8.5106382978723406E-3</v>
      </c>
    </row>
    <row r="52" spans="1:16" x14ac:dyDescent="0.35">
      <c r="A52" s="8" t="s">
        <v>27</v>
      </c>
      <c r="B52" s="11">
        <v>1225</v>
      </c>
      <c r="C52" s="11">
        <v>1353</v>
      </c>
      <c r="D52" s="11">
        <v>1428</v>
      </c>
      <c r="E52" s="11">
        <v>1475</v>
      </c>
      <c r="F52" s="11">
        <v>1521</v>
      </c>
      <c r="G52" s="11">
        <v>1642</v>
      </c>
      <c r="H52" s="11">
        <v>1326</v>
      </c>
      <c r="I52" s="11">
        <v>1364</v>
      </c>
      <c r="J52" s="11">
        <v>1204</v>
      </c>
      <c r="K52" s="11">
        <v>1312</v>
      </c>
      <c r="L52" s="85">
        <f t="shared" si="25"/>
        <v>108</v>
      </c>
      <c r="M52" s="84">
        <f t="shared" si="26"/>
        <v>8.2317073170731711E-2</v>
      </c>
      <c r="N52" s="85">
        <f t="shared" si="27"/>
        <v>87</v>
      </c>
      <c r="O52" s="125">
        <f t="shared" si="28"/>
        <v>87</v>
      </c>
      <c r="P52" s="126">
        <f t="shared" si="29"/>
        <v>7.1020408163265311E-2</v>
      </c>
    </row>
    <row r="53" spans="1:16" x14ac:dyDescent="0.35">
      <c r="A53" s="8" t="s">
        <v>9</v>
      </c>
      <c r="B53" s="11">
        <v>3519</v>
      </c>
      <c r="C53" s="11">
        <v>3574</v>
      </c>
      <c r="D53" s="11">
        <v>3761</v>
      </c>
      <c r="E53" s="11">
        <v>3883</v>
      </c>
      <c r="F53" s="11">
        <v>4109</v>
      </c>
      <c r="G53" s="11">
        <v>4285</v>
      </c>
      <c r="H53" s="11">
        <v>4529</v>
      </c>
      <c r="I53" s="11">
        <v>4820</v>
      </c>
      <c r="J53" s="11">
        <v>4817</v>
      </c>
      <c r="K53" s="11">
        <v>5000</v>
      </c>
      <c r="L53" s="85">
        <f t="shared" si="25"/>
        <v>183</v>
      </c>
      <c r="M53" s="84">
        <f t="shared" si="26"/>
        <v>3.6600000000000001E-2</v>
      </c>
      <c r="N53" s="85">
        <f t="shared" si="27"/>
        <v>1481</v>
      </c>
      <c r="O53" s="125">
        <f t="shared" si="28"/>
        <v>1481</v>
      </c>
      <c r="P53" s="126">
        <f t="shared" si="29"/>
        <v>0.42085819835180449</v>
      </c>
    </row>
    <row r="54" spans="1:16" s="9" customFormat="1" x14ac:dyDescent="0.35">
      <c r="A54" s="6" t="s">
        <v>55</v>
      </c>
      <c r="B54" s="6">
        <f t="shared" ref="B54:K54" si="30">SUM(B26:B53)</f>
        <v>124135</v>
      </c>
      <c r="C54" s="6">
        <f t="shared" si="30"/>
        <v>128114</v>
      </c>
      <c r="D54" s="6">
        <f t="shared" si="30"/>
        <v>135505</v>
      </c>
      <c r="E54" s="6">
        <f t="shared" si="30"/>
        <v>145696</v>
      </c>
      <c r="F54" s="6">
        <f t="shared" si="30"/>
        <v>152347</v>
      </c>
      <c r="G54" s="6">
        <f t="shared" si="30"/>
        <v>161719</v>
      </c>
      <c r="H54" s="6">
        <f t="shared" si="30"/>
        <v>168793</v>
      </c>
      <c r="I54" s="6">
        <f t="shared" si="30"/>
        <v>175228</v>
      </c>
      <c r="J54" s="6">
        <f t="shared" si="30"/>
        <v>176250</v>
      </c>
      <c r="K54" s="6">
        <f t="shared" si="30"/>
        <v>187481</v>
      </c>
      <c r="L54" s="85">
        <f t="shared" si="25"/>
        <v>11231</v>
      </c>
      <c r="M54" s="84">
        <f t="shared" si="26"/>
        <v>5.9904737013350688E-2</v>
      </c>
      <c r="N54" s="85">
        <f t="shared" si="27"/>
        <v>63346</v>
      </c>
      <c r="O54" s="125">
        <f t="shared" si="28"/>
        <v>63346</v>
      </c>
      <c r="P54" s="126">
        <f t="shared" si="29"/>
        <v>0.51029927095500871</v>
      </c>
    </row>
    <row r="55" spans="1:16" x14ac:dyDescent="0.35">
      <c r="A55" s="127" t="s">
        <v>122</v>
      </c>
      <c r="B55">
        <f>B39+B35</f>
        <v>31624</v>
      </c>
      <c r="C55">
        <f t="shared" ref="C55:K55" si="31">C39+C35</f>
        <v>31715</v>
      </c>
      <c r="D55">
        <f t="shared" si="31"/>
        <v>33547</v>
      </c>
      <c r="E55">
        <f t="shared" si="31"/>
        <v>35519</v>
      </c>
      <c r="F55">
        <f t="shared" si="31"/>
        <v>36428</v>
      </c>
      <c r="G55">
        <f t="shared" si="31"/>
        <v>38233</v>
      </c>
      <c r="H55">
        <f t="shared" si="31"/>
        <v>39609</v>
      </c>
      <c r="I55">
        <f t="shared" si="31"/>
        <v>40961</v>
      </c>
      <c r="J55">
        <f t="shared" si="31"/>
        <v>41041</v>
      </c>
      <c r="K55">
        <f t="shared" si="31"/>
        <v>42141</v>
      </c>
      <c r="L55" s="85">
        <f t="shared" si="25"/>
        <v>1100</v>
      </c>
      <c r="M55" s="84">
        <f t="shared" si="26"/>
        <v>2.6102845210127904E-2</v>
      </c>
    </row>
    <row r="57" spans="1:16" x14ac:dyDescent="0.35">
      <c r="A57" s="196"/>
      <c r="B57" s="197">
        <f>B3</f>
        <v>2012</v>
      </c>
      <c r="C57" s="197">
        <f t="shared" ref="C57:K57" si="32">C3</f>
        <v>2013</v>
      </c>
      <c r="D57" s="197">
        <f t="shared" si="32"/>
        <v>2014</v>
      </c>
      <c r="E57" s="197">
        <f t="shared" si="32"/>
        <v>2015</v>
      </c>
      <c r="F57" s="197">
        <f t="shared" si="32"/>
        <v>2016</v>
      </c>
      <c r="G57" s="197">
        <f t="shared" si="32"/>
        <v>2017</v>
      </c>
      <c r="H57" s="197">
        <f t="shared" si="32"/>
        <v>2018</v>
      </c>
      <c r="I57" s="197">
        <f t="shared" si="32"/>
        <v>2019</v>
      </c>
      <c r="J57" s="197">
        <f t="shared" si="32"/>
        <v>2020</v>
      </c>
      <c r="K57" s="197">
        <f t="shared" si="32"/>
        <v>2021</v>
      </c>
    </row>
    <row r="58" spans="1:16" x14ac:dyDescent="0.35">
      <c r="A58" s="198" t="s">
        <v>109</v>
      </c>
      <c r="B58" s="199">
        <f>B4</f>
        <v>11211</v>
      </c>
      <c r="C58" s="199">
        <f t="shared" ref="C58:K58" si="33">C4</f>
        <v>11771</v>
      </c>
      <c r="D58" s="199">
        <f t="shared" si="33"/>
        <v>11896</v>
      </c>
      <c r="E58" s="199">
        <f t="shared" si="33"/>
        <v>14013</v>
      </c>
      <c r="F58" s="199">
        <f t="shared" si="33"/>
        <v>15238</v>
      </c>
      <c r="G58" s="199">
        <f t="shared" si="33"/>
        <v>16667</v>
      </c>
      <c r="H58" s="199">
        <f t="shared" si="33"/>
        <v>18671</v>
      </c>
      <c r="I58" s="199">
        <f t="shared" si="33"/>
        <v>18582</v>
      </c>
      <c r="J58" s="199">
        <f t="shared" si="33"/>
        <v>20257</v>
      </c>
      <c r="K58" s="199">
        <f t="shared" si="33"/>
        <v>22007</v>
      </c>
    </row>
    <row r="59" spans="1:16" x14ac:dyDescent="0.35">
      <c r="A59" s="128" t="s">
        <v>110</v>
      </c>
      <c r="B59" s="129">
        <f t="shared" ref="B59:K64" si="34">B5</f>
        <v>75034</v>
      </c>
      <c r="C59" s="129">
        <f t="shared" si="34"/>
        <v>76312</v>
      </c>
      <c r="D59" s="129">
        <f t="shared" si="34"/>
        <v>80413</v>
      </c>
      <c r="E59" s="129">
        <f t="shared" si="34"/>
        <v>85099</v>
      </c>
      <c r="F59" s="129">
        <f t="shared" si="34"/>
        <v>87688</v>
      </c>
      <c r="G59" s="129">
        <f t="shared" si="34"/>
        <v>92414</v>
      </c>
      <c r="H59" s="129">
        <f t="shared" si="34"/>
        <v>95894</v>
      </c>
      <c r="I59" s="129">
        <f t="shared" si="34"/>
        <v>99033</v>
      </c>
      <c r="J59" s="129">
        <f t="shared" si="34"/>
        <v>98579</v>
      </c>
      <c r="K59" s="129">
        <f t="shared" si="34"/>
        <v>103178</v>
      </c>
    </row>
    <row r="60" spans="1:16" x14ac:dyDescent="0.35">
      <c r="A60" s="198" t="s">
        <v>111</v>
      </c>
      <c r="B60" s="199">
        <f t="shared" si="34"/>
        <v>86245</v>
      </c>
      <c r="C60" s="199">
        <f t="shared" si="34"/>
        <v>88083</v>
      </c>
      <c r="D60" s="199">
        <f t="shared" si="34"/>
        <v>92309</v>
      </c>
      <c r="E60" s="199">
        <f t="shared" si="34"/>
        <v>99112</v>
      </c>
      <c r="F60" s="199">
        <f t="shared" si="34"/>
        <v>102926</v>
      </c>
      <c r="G60" s="199">
        <f t="shared" si="34"/>
        <v>109081</v>
      </c>
      <c r="H60" s="199">
        <f t="shared" si="34"/>
        <v>114565</v>
      </c>
      <c r="I60" s="199">
        <f t="shared" si="34"/>
        <v>117615</v>
      </c>
      <c r="J60" s="199">
        <f t="shared" si="34"/>
        <v>118836</v>
      </c>
      <c r="K60" s="199">
        <f t="shared" si="34"/>
        <v>125185</v>
      </c>
    </row>
    <row r="61" spans="1:16" x14ac:dyDescent="0.35">
      <c r="A61" s="128" t="s">
        <v>112</v>
      </c>
      <c r="B61" s="129">
        <f t="shared" si="34"/>
        <v>22747</v>
      </c>
      <c r="C61" s="129">
        <f t="shared" si="34"/>
        <v>23907</v>
      </c>
      <c r="D61" s="129">
        <f t="shared" si="34"/>
        <v>25830</v>
      </c>
      <c r="E61" s="129">
        <f t="shared" si="34"/>
        <v>27644</v>
      </c>
      <c r="F61" s="129">
        <f t="shared" si="34"/>
        <v>29282</v>
      </c>
      <c r="G61" s="129">
        <f t="shared" si="34"/>
        <v>30846</v>
      </c>
      <c r="H61" s="129">
        <f t="shared" si="34"/>
        <v>31801</v>
      </c>
      <c r="I61" s="129">
        <f t="shared" si="34"/>
        <v>33356</v>
      </c>
      <c r="J61" s="129">
        <f t="shared" si="34"/>
        <v>33009</v>
      </c>
      <c r="K61" s="129">
        <f t="shared" si="34"/>
        <v>35350</v>
      </c>
    </row>
    <row r="62" spans="1:16" ht="23" x14ac:dyDescent="0.35">
      <c r="A62" s="198" t="s">
        <v>113</v>
      </c>
      <c r="B62" s="199">
        <f t="shared" si="34"/>
        <v>15143</v>
      </c>
      <c r="C62" s="199">
        <f t="shared" si="34"/>
        <v>16124</v>
      </c>
      <c r="D62" s="199">
        <f t="shared" si="34"/>
        <v>17366</v>
      </c>
      <c r="E62" s="199">
        <f t="shared" si="34"/>
        <v>18940</v>
      </c>
      <c r="F62" s="199">
        <f t="shared" si="34"/>
        <v>20139</v>
      </c>
      <c r="G62" s="199">
        <f t="shared" si="34"/>
        <v>21792</v>
      </c>
      <c r="H62" s="199">
        <f t="shared" si="34"/>
        <v>22427</v>
      </c>
      <c r="I62" s="199">
        <f t="shared" si="34"/>
        <v>24257</v>
      </c>
      <c r="J62" s="199">
        <f t="shared" si="34"/>
        <v>24405</v>
      </c>
      <c r="K62" s="199">
        <f t="shared" si="34"/>
        <v>26946</v>
      </c>
      <c r="L62" s="27">
        <f>K62-J62</f>
        <v>2541</v>
      </c>
    </row>
    <row r="63" spans="1:16" x14ac:dyDescent="0.35">
      <c r="A63" s="128" t="s">
        <v>114</v>
      </c>
      <c r="B63" s="129">
        <f t="shared" si="34"/>
        <v>37890</v>
      </c>
      <c r="C63" s="129">
        <f t="shared" si="34"/>
        <v>40031</v>
      </c>
      <c r="D63" s="129">
        <f t="shared" si="34"/>
        <v>43196</v>
      </c>
      <c r="E63" s="129">
        <f t="shared" si="34"/>
        <v>46584</v>
      </c>
      <c r="F63" s="129">
        <f t="shared" si="34"/>
        <v>49421</v>
      </c>
      <c r="G63" s="129">
        <f t="shared" si="34"/>
        <v>52638</v>
      </c>
      <c r="H63" s="129">
        <f t="shared" si="34"/>
        <v>54228</v>
      </c>
      <c r="I63" s="129">
        <f t="shared" si="34"/>
        <v>57613</v>
      </c>
      <c r="J63" s="129">
        <f t="shared" si="34"/>
        <v>57414</v>
      </c>
      <c r="K63" s="129">
        <f t="shared" si="34"/>
        <v>62296</v>
      </c>
    </row>
    <row r="64" spans="1:16" x14ac:dyDescent="0.35">
      <c r="A64" s="198" t="s">
        <v>115</v>
      </c>
      <c r="B64" s="199">
        <f t="shared" si="34"/>
        <v>124135</v>
      </c>
      <c r="C64" s="199">
        <f t="shared" si="34"/>
        <v>128114</v>
      </c>
      <c r="D64" s="199">
        <f>D10</f>
        <v>135505</v>
      </c>
      <c r="E64" s="199">
        <f t="shared" si="34"/>
        <v>145696</v>
      </c>
      <c r="F64" s="199">
        <f t="shared" si="34"/>
        <v>152347</v>
      </c>
      <c r="G64" s="199">
        <f t="shared" si="34"/>
        <v>161719</v>
      </c>
      <c r="H64" s="199">
        <f t="shared" si="34"/>
        <v>168793</v>
      </c>
      <c r="I64" s="199">
        <f t="shared" si="34"/>
        <v>175228</v>
      </c>
      <c r="J64" s="199">
        <f t="shared" si="34"/>
        <v>176250</v>
      </c>
      <c r="K64" s="199">
        <f t="shared" si="34"/>
        <v>187481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0CFE-DE82-445D-A189-EC3BDAD61A65}">
  <sheetPr>
    <tabColor theme="3"/>
  </sheetPr>
  <dimension ref="A1:K27"/>
  <sheetViews>
    <sheetView topLeftCell="A4" zoomScale="93" zoomScaleNormal="93" workbookViewId="0">
      <selection activeCell="A35" sqref="A35:XFD40"/>
    </sheetView>
  </sheetViews>
  <sheetFormatPr defaultRowHeight="14.5" x14ac:dyDescent="0.35"/>
  <cols>
    <col min="1" max="1" width="18.1796875" customWidth="1"/>
    <col min="2" max="2" width="10.54296875" bestFit="1" customWidth="1"/>
    <col min="3" max="3" width="12.7265625" customWidth="1"/>
    <col min="4" max="4" width="10.54296875" bestFit="1" customWidth="1"/>
    <col min="5" max="5" width="9.453125" customWidth="1"/>
    <col min="6" max="6" width="10.54296875" bestFit="1" customWidth="1"/>
    <col min="7" max="7" width="8.26953125" customWidth="1"/>
    <col min="8" max="8" width="8.453125" customWidth="1"/>
    <col min="9" max="9" width="10.1796875" customWidth="1"/>
    <col min="10" max="10" width="12.1796875" customWidth="1"/>
    <col min="11" max="11" width="9.6328125" customWidth="1"/>
  </cols>
  <sheetData>
    <row r="1" spans="1:11" x14ac:dyDescent="0.35">
      <c r="A1" s="9" t="s">
        <v>100</v>
      </c>
    </row>
    <row r="2" spans="1:11" x14ac:dyDescent="0.35">
      <c r="A2" s="9"/>
    </row>
    <row r="3" spans="1:11" x14ac:dyDescent="0.35"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</row>
    <row r="4" spans="1:11" x14ac:dyDescent="0.35">
      <c r="A4" t="s">
        <v>56</v>
      </c>
      <c r="B4" s="12">
        <v>629</v>
      </c>
      <c r="C4" s="12">
        <v>3387</v>
      </c>
      <c r="D4" s="12">
        <v>777</v>
      </c>
      <c r="E4" s="12">
        <v>2010</v>
      </c>
      <c r="F4" s="12">
        <v>-239</v>
      </c>
      <c r="G4" s="12">
        <v>477</v>
      </c>
      <c r="H4" s="12">
        <v>944</v>
      </c>
      <c r="I4" s="12">
        <v>685</v>
      </c>
      <c r="J4" s="12">
        <v>-3475</v>
      </c>
      <c r="K4" s="12">
        <v>292</v>
      </c>
    </row>
    <row r="5" spans="1:11" x14ac:dyDescent="0.35">
      <c r="A5" t="s">
        <v>57</v>
      </c>
      <c r="B5" s="12">
        <v>7681</v>
      </c>
      <c r="C5" s="12">
        <v>9587</v>
      </c>
      <c r="D5" s="12">
        <v>16372</v>
      </c>
      <c r="E5" s="12">
        <v>21981</v>
      </c>
      <c r="F5" s="12">
        <v>19462</v>
      </c>
      <c r="G5" s="12">
        <v>22067</v>
      </c>
      <c r="H5" s="12">
        <v>21222</v>
      </c>
      <c r="I5" s="12">
        <v>20844</v>
      </c>
      <c r="J5" s="12">
        <v>11503</v>
      </c>
      <c r="K5" s="12">
        <v>28909</v>
      </c>
    </row>
    <row r="6" spans="1:11" x14ac:dyDescent="0.35">
      <c r="A6" t="s">
        <v>58</v>
      </c>
      <c r="B6" s="12">
        <v>8811</v>
      </c>
      <c r="C6" s="12">
        <v>10357</v>
      </c>
      <c r="D6" s="12">
        <v>9503</v>
      </c>
      <c r="E6" s="12">
        <v>10125</v>
      </c>
      <c r="F6" s="12">
        <v>8739</v>
      </c>
      <c r="G6" s="12">
        <v>9310</v>
      </c>
      <c r="H6" s="12">
        <v>8750</v>
      </c>
      <c r="I6" s="12">
        <v>10382</v>
      </c>
      <c r="J6" s="12">
        <v>10026</v>
      </c>
      <c r="K6" s="12">
        <v>8209</v>
      </c>
    </row>
    <row r="7" spans="1:11" x14ac:dyDescent="0.35">
      <c r="A7" t="s">
        <v>59</v>
      </c>
      <c r="B7" s="12">
        <v>-8182</v>
      </c>
      <c r="C7" s="12">
        <v>-6970</v>
      </c>
      <c r="D7" s="12">
        <v>-8726</v>
      </c>
      <c r="E7" s="12">
        <v>-8115</v>
      </c>
      <c r="F7" s="12">
        <v>-8978</v>
      </c>
      <c r="G7" s="12">
        <v>-8833</v>
      </c>
      <c r="H7" s="12">
        <v>-7806</v>
      </c>
      <c r="I7" s="12">
        <v>-9697</v>
      </c>
      <c r="J7" s="12">
        <v>-13501</v>
      </c>
      <c r="K7" s="12">
        <v>-7917</v>
      </c>
    </row>
    <row r="8" spans="1:11" x14ac:dyDescent="0.35">
      <c r="A8" t="s">
        <v>60</v>
      </c>
      <c r="B8" s="12">
        <v>25079</v>
      </c>
      <c r="C8" s="12">
        <v>25346</v>
      </c>
      <c r="D8" s="12">
        <v>31824</v>
      </c>
      <c r="E8" s="12">
        <v>37160</v>
      </c>
      <c r="F8" s="12">
        <v>36378</v>
      </c>
      <c r="G8" s="12">
        <v>39769</v>
      </c>
      <c r="H8" s="12">
        <v>38706</v>
      </c>
      <c r="I8" s="12">
        <v>39946</v>
      </c>
      <c r="J8" s="12">
        <v>37917</v>
      </c>
      <c r="K8" s="12">
        <v>45176</v>
      </c>
    </row>
    <row r="9" spans="1:11" x14ac:dyDescent="0.35">
      <c r="A9" t="s">
        <v>61</v>
      </c>
      <c r="B9" s="12">
        <v>-17398</v>
      </c>
      <c r="C9" s="12">
        <v>-15759</v>
      </c>
      <c r="D9" s="12">
        <v>-15452</v>
      </c>
      <c r="E9" s="12">
        <v>-15179</v>
      </c>
      <c r="F9" s="12">
        <v>-16916</v>
      </c>
      <c r="G9" s="12">
        <v>-17702</v>
      </c>
      <c r="H9" s="12">
        <v>-17484</v>
      </c>
      <c r="I9" s="12">
        <v>-19102</v>
      </c>
      <c r="J9" s="12">
        <v>-26414</v>
      </c>
      <c r="K9" s="12">
        <v>-16267</v>
      </c>
    </row>
    <row r="11" spans="1:11" x14ac:dyDescent="0.35">
      <c r="A11" s="9" t="s">
        <v>62</v>
      </c>
      <c r="B11" s="13">
        <v>33890</v>
      </c>
      <c r="C11" s="13">
        <v>35703</v>
      </c>
      <c r="D11" s="13">
        <v>41327</v>
      </c>
      <c r="E11" s="13">
        <v>47285</v>
      </c>
      <c r="F11" s="13">
        <v>45117</v>
      </c>
      <c r="G11" s="13">
        <v>49079</v>
      </c>
      <c r="H11" s="13">
        <v>47456</v>
      </c>
      <c r="I11" s="13">
        <v>50328</v>
      </c>
      <c r="J11" s="13">
        <v>47943</v>
      </c>
      <c r="K11" s="13">
        <v>53385</v>
      </c>
    </row>
    <row r="12" spans="1:11" s="9" customFormat="1" x14ac:dyDescent="0.35">
      <c r="A12" s="9" t="s">
        <v>63</v>
      </c>
      <c r="B12" s="13">
        <v>-25580</v>
      </c>
      <c r="C12" s="13">
        <v>-22729</v>
      </c>
      <c r="D12" s="13">
        <v>-24178</v>
      </c>
      <c r="E12" s="13">
        <v>-23294</v>
      </c>
      <c r="F12" s="13">
        <v>-25894</v>
      </c>
      <c r="G12" s="13">
        <v>-26535</v>
      </c>
      <c r="H12" s="13">
        <v>-25290</v>
      </c>
      <c r="I12" s="13">
        <v>-28799</v>
      </c>
      <c r="J12" s="13">
        <v>-39915</v>
      </c>
      <c r="K12" s="13">
        <v>-24184</v>
      </c>
    </row>
    <row r="13" spans="1:11" s="9" customFormat="1" x14ac:dyDescent="0.35">
      <c r="A13"/>
    </row>
    <row r="14" spans="1:11" s="9" customFormat="1" x14ac:dyDescent="0.35">
      <c r="A14"/>
    </row>
    <row r="17" s="9" customFormat="1" x14ac:dyDescent="0.35"/>
    <row r="22" s="9" customFormat="1" x14ac:dyDescent="0.35"/>
    <row r="27" s="9" customFormat="1" x14ac:dyDescent="0.35"/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115F-CAC1-43D0-918F-DB268335E13A}">
  <sheetPr>
    <tabColor rgb="FF00B050"/>
  </sheetPr>
  <dimension ref="A1:X57"/>
  <sheetViews>
    <sheetView workbookViewId="0">
      <selection activeCell="L13" sqref="L13"/>
    </sheetView>
  </sheetViews>
  <sheetFormatPr defaultRowHeight="14.5" x14ac:dyDescent="0.35"/>
  <cols>
    <col min="1" max="1" width="46" customWidth="1"/>
    <col min="2" max="11" width="11.54296875" bestFit="1" customWidth="1"/>
    <col min="13" max="13" width="4.54296875" customWidth="1"/>
    <col min="14" max="14" width="15.81640625" customWidth="1"/>
  </cols>
  <sheetData>
    <row r="1" spans="1:24" x14ac:dyDescent="0.35">
      <c r="A1" s="9" t="s">
        <v>145</v>
      </c>
    </row>
    <row r="2" spans="1:24" x14ac:dyDescent="0.35">
      <c r="N2" t="s">
        <v>126</v>
      </c>
    </row>
    <row r="3" spans="1:24" x14ac:dyDescent="0.35">
      <c r="A3" s="8"/>
      <c r="B3" s="6">
        <f>'3.3'!B3</f>
        <v>2012</v>
      </c>
      <c r="C3" s="6">
        <f>'3.3'!C3</f>
        <v>2013</v>
      </c>
      <c r="D3" s="6">
        <f>'3.3'!D3</f>
        <v>2014</v>
      </c>
      <c r="E3" s="6">
        <f>'3.3'!E3</f>
        <v>2015</v>
      </c>
      <c r="F3" s="6">
        <f>'3.3'!F3</f>
        <v>2016</v>
      </c>
      <c r="G3" s="6">
        <f>'3.3'!G3</f>
        <v>2017</v>
      </c>
      <c r="H3" s="6">
        <f>'3.3'!H3</f>
        <v>2018</v>
      </c>
      <c r="I3" s="6">
        <f>'3.3'!I3</f>
        <v>2019</v>
      </c>
      <c r="J3" s="6">
        <f>'3.3'!J3</f>
        <v>2020</v>
      </c>
      <c r="K3" s="6">
        <f>'3.3'!K3</f>
        <v>2021</v>
      </c>
    </row>
    <row r="4" spans="1:24" x14ac:dyDescent="0.35">
      <c r="A4" s="8" t="s">
        <v>109</v>
      </c>
      <c r="B4" s="103">
        <f t="shared" ref="B4:K4" si="0">B26+B34+B37+B49+B42</f>
        <v>11211</v>
      </c>
      <c r="C4" s="103">
        <f t="shared" si="0"/>
        <v>11771</v>
      </c>
      <c r="D4" s="103">
        <f t="shared" si="0"/>
        <v>11896</v>
      </c>
      <c r="E4" s="103">
        <f t="shared" si="0"/>
        <v>14013</v>
      </c>
      <c r="F4" s="103">
        <f t="shared" si="0"/>
        <v>15238</v>
      </c>
      <c r="G4" s="103">
        <f t="shared" si="0"/>
        <v>16667</v>
      </c>
      <c r="H4" s="103">
        <f t="shared" si="0"/>
        <v>18671</v>
      </c>
      <c r="I4" s="103">
        <f t="shared" si="0"/>
        <v>18582</v>
      </c>
      <c r="J4" s="103">
        <f t="shared" si="0"/>
        <v>20257</v>
      </c>
      <c r="K4" s="103">
        <f t="shared" si="0"/>
        <v>22007</v>
      </c>
      <c r="O4" s="6">
        <f>B3</f>
        <v>2012</v>
      </c>
      <c r="P4" s="6">
        <f t="shared" ref="P4:X4" si="1">C3</f>
        <v>2013</v>
      </c>
      <c r="Q4" s="6">
        <f t="shared" si="1"/>
        <v>2014</v>
      </c>
      <c r="R4" s="6">
        <f t="shared" si="1"/>
        <v>2015</v>
      </c>
      <c r="S4" s="6">
        <f t="shared" si="1"/>
        <v>2016</v>
      </c>
      <c r="T4" s="6">
        <f t="shared" si="1"/>
        <v>2017</v>
      </c>
      <c r="U4" s="6">
        <f t="shared" si="1"/>
        <v>2018</v>
      </c>
      <c r="V4" s="6">
        <f t="shared" si="1"/>
        <v>2019</v>
      </c>
      <c r="W4" s="6">
        <f t="shared" si="1"/>
        <v>2020</v>
      </c>
      <c r="X4" s="6">
        <f t="shared" si="1"/>
        <v>2021</v>
      </c>
    </row>
    <row r="5" spans="1:24" x14ac:dyDescent="0.35">
      <c r="A5" s="8" t="s">
        <v>110</v>
      </c>
      <c r="B5" s="103">
        <f t="shared" ref="B5:K5" si="2">B27+B29+B33+B35+B36+B39+B40+B41+B43+B44+B48+B51+B52+B53+B50</f>
        <v>75034</v>
      </c>
      <c r="C5" s="103">
        <f t="shared" si="2"/>
        <v>76312</v>
      </c>
      <c r="D5" s="103">
        <f t="shared" si="2"/>
        <v>80413</v>
      </c>
      <c r="E5" s="103">
        <f t="shared" si="2"/>
        <v>85099</v>
      </c>
      <c r="F5" s="103">
        <f t="shared" si="2"/>
        <v>87688</v>
      </c>
      <c r="G5" s="103">
        <f t="shared" si="2"/>
        <v>92414</v>
      </c>
      <c r="H5" s="103">
        <f t="shared" si="2"/>
        <v>95894</v>
      </c>
      <c r="I5" s="103">
        <f t="shared" si="2"/>
        <v>99033</v>
      </c>
      <c r="J5" s="103">
        <f t="shared" si="2"/>
        <v>98579</v>
      </c>
      <c r="K5" s="103">
        <f t="shared" si="2"/>
        <v>103178</v>
      </c>
      <c r="N5" t="s">
        <v>109</v>
      </c>
      <c r="O5" s="44">
        <f>B13</f>
        <v>9.0312965722801786E-2</v>
      </c>
      <c r="P5" s="44">
        <f t="shared" ref="P5:X6" si="3">C13</f>
        <v>9.1879107669731647E-2</v>
      </c>
      <c r="Q5" s="44">
        <f t="shared" si="3"/>
        <v>8.7790118445813803E-2</v>
      </c>
      <c r="R5" s="44">
        <f t="shared" si="3"/>
        <v>9.617971667032725E-2</v>
      </c>
      <c r="S5" s="44">
        <f t="shared" si="3"/>
        <v>0.10002166107635857</v>
      </c>
      <c r="T5" s="44">
        <f t="shared" si="3"/>
        <v>0.10306148318997768</v>
      </c>
      <c r="U5" s="44">
        <f t="shared" si="3"/>
        <v>0.11061477667912768</v>
      </c>
      <c r="V5" s="44">
        <f t="shared" si="3"/>
        <v>0.10604469605314219</v>
      </c>
      <c r="W5" s="44">
        <f t="shared" si="3"/>
        <v>0.11493333333333333</v>
      </c>
      <c r="X5" s="44">
        <f t="shared" si="3"/>
        <v>0.11738256143289187</v>
      </c>
    </row>
    <row r="6" spans="1:24" x14ac:dyDescent="0.35">
      <c r="A6" s="6" t="s">
        <v>111</v>
      </c>
      <c r="B6" s="104">
        <f t="shared" ref="B6:K6" si="4">B4+B5</f>
        <v>86245</v>
      </c>
      <c r="C6" s="104">
        <f t="shared" si="4"/>
        <v>88083</v>
      </c>
      <c r="D6" s="104">
        <f t="shared" si="4"/>
        <v>92309</v>
      </c>
      <c r="E6" s="104">
        <f t="shared" si="4"/>
        <v>99112</v>
      </c>
      <c r="F6" s="104">
        <f t="shared" si="4"/>
        <v>102926</v>
      </c>
      <c r="G6" s="104">
        <f t="shared" si="4"/>
        <v>109081</v>
      </c>
      <c r="H6" s="104">
        <f t="shared" si="4"/>
        <v>114565</v>
      </c>
      <c r="I6" s="104">
        <f t="shared" si="4"/>
        <v>117615</v>
      </c>
      <c r="J6" s="104">
        <f t="shared" si="4"/>
        <v>118836</v>
      </c>
      <c r="K6" s="104">
        <f t="shared" si="4"/>
        <v>125185</v>
      </c>
      <c r="N6" t="s">
        <v>110</v>
      </c>
      <c r="O6" s="44">
        <f>B14</f>
        <v>0.60445482740564704</v>
      </c>
      <c r="P6" s="44">
        <f t="shared" si="3"/>
        <v>0.5956569929906177</v>
      </c>
      <c r="Q6" s="44">
        <f t="shared" si="3"/>
        <v>0.59343197667982728</v>
      </c>
      <c r="R6" s="44">
        <f t="shared" si="3"/>
        <v>0.58408604216999782</v>
      </c>
      <c r="S6" s="44">
        <f t="shared" si="3"/>
        <v>0.5755807465850985</v>
      </c>
      <c r="T6" s="44">
        <f t="shared" si="3"/>
        <v>0.57144800549100605</v>
      </c>
      <c r="U6" s="44">
        <f t="shared" si="3"/>
        <v>0.56811597637342781</v>
      </c>
      <c r="V6" s="44">
        <f t="shared" si="3"/>
        <v>0.56516652589768757</v>
      </c>
      <c r="W6" s="44">
        <f t="shared" si="3"/>
        <v>0.55931347517730501</v>
      </c>
      <c r="X6" s="44">
        <f t="shared" si="3"/>
        <v>0.55033843429467522</v>
      </c>
    </row>
    <row r="7" spans="1:24" x14ac:dyDescent="0.35">
      <c r="A7" s="8" t="s">
        <v>112</v>
      </c>
      <c r="B7" s="87">
        <f t="shared" ref="B7:K7" si="5">B28+B38+B47</f>
        <v>22747</v>
      </c>
      <c r="C7" s="87">
        <f t="shared" si="5"/>
        <v>23907</v>
      </c>
      <c r="D7" s="87">
        <f t="shared" si="5"/>
        <v>25830</v>
      </c>
      <c r="E7" s="87">
        <f t="shared" si="5"/>
        <v>27644</v>
      </c>
      <c r="F7" s="87">
        <f t="shared" si="5"/>
        <v>29282</v>
      </c>
      <c r="G7" s="87">
        <f t="shared" si="5"/>
        <v>30846</v>
      </c>
      <c r="H7" s="87">
        <f t="shared" si="5"/>
        <v>31801</v>
      </c>
      <c r="I7" s="87">
        <f t="shared" si="5"/>
        <v>33356</v>
      </c>
      <c r="J7" s="87">
        <f t="shared" si="5"/>
        <v>33009</v>
      </c>
      <c r="K7" s="87">
        <f t="shared" si="5"/>
        <v>35350</v>
      </c>
      <c r="N7" t="s">
        <v>112</v>
      </c>
      <c r="O7" s="44">
        <f>B16</f>
        <v>0.1832440488178193</v>
      </c>
      <c r="P7" s="44">
        <f t="shared" ref="P7:X8" si="6">C16</f>
        <v>0.18660724042649515</v>
      </c>
      <c r="Q7" s="44">
        <f t="shared" si="6"/>
        <v>0.19062027231467474</v>
      </c>
      <c r="R7" s="44">
        <f t="shared" si="6"/>
        <v>0.18973753569075336</v>
      </c>
      <c r="S7" s="44">
        <f t="shared" si="6"/>
        <v>0.19220595088843234</v>
      </c>
      <c r="T7" s="44">
        <f t="shared" si="6"/>
        <v>0.19073825586356583</v>
      </c>
      <c r="U7" s="44">
        <f t="shared" si="6"/>
        <v>0.18840236265721919</v>
      </c>
      <c r="V7" s="44">
        <f t="shared" si="6"/>
        <v>0.1903577053895496</v>
      </c>
      <c r="W7" s="44">
        <f t="shared" si="6"/>
        <v>0.18728510638297871</v>
      </c>
      <c r="X7" s="44">
        <f t="shared" si="6"/>
        <v>0.18855243998058471</v>
      </c>
    </row>
    <row r="8" spans="1:24" x14ac:dyDescent="0.35">
      <c r="A8" s="8" t="s">
        <v>113</v>
      </c>
      <c r="B8" s="103">
        <f t="shared" ref="B8:K8" si="7">B30+B31+B32+B45+B46</f>
        <v>15143</v>
      </c>
      <c r="C8" s="103">
        <f t="shared" si="7"/>
        <v>16124</v>
      </c>
      <c r="D8" s="103">
        <f t="shared" si="7"/>
        <v>17366</v>
      </c>
      <c r="E8" s="103">
        <f t="shared" si="7"/>
        <v>18940</v>
      </c>
      <c r="F8" s="103">
        <f t="shared" si="7"/>
        <v>20139</v>
      </c>
      <c r="G8" s="103">
        <f t="shared" si="7"/>
        <v>21792</v>
      </c>
      <c r="H8" s="103">
        <f t="shared" si="7"/>
        <v>22427</v>
      </c>
      <c r="I8" s="103">
        <f t="shared" si="7"/>
        <v>24257</v>
      </c>
      <c r="J8" s="103">
        <f t="shared" si="7"/>
        <v>24405</v>
      </c>
      <c r="K8" s="103">
        <f t="shared" si="7"/>
        <v>26946</v>
      </c>
      <c r="N8" t="s">
        <v>113</v>
      </c>
      <c r="O8" s="44">
        <f>B17</f>
        <v>0.12198815805373182</v>
      </c>
      <c r="P8" s="44">
        <f t="shared" si="6"/>
        <v>0.12585665891315548</v>
      </c>
      <c r="Q8" s="44">
        <f t="shared" si="6"/>
        <v>0.12815763255968415</v>
      </c>
      <c r="R8" s="44">
        <f t="shared" si="6"/>
        <v>0.12999670546892159</v>
      </c>
      <c r="S8" s="44">
        <f t="shared" si="6"/>
        <v>0.13219164145011061</v>
      </c>
      <c r="T8" s="44">
        <f t="shared" si="6"/>
        <v>0.1347522554554505</v>
      </c>
      <c r="U8" s="44">
        <f t="shared" si="6"/>
        <v>0.13286688429022531</v>
      </c>
      <c r="V8" s="44">
        <f t="shared" si="6"/>
        <v>0.1384310726596206</v>
      </c>
      <c r="W8" s="44">
        <f t="shared" si="6"/>
        <v>0.13846808510638298</v>
      </c>
      <c r="X8" s="44">
        <f t="shared" si="6"/>
        <v>0.14372656429184824</v>
      </c>
    </row>
    <row r="9" spans="1:24" x14ac:dyDescent="0.35">
      <c r="A9" s="6" t="s">
        <v>114</v>
      </c>
      <c r="B9" s="104">
        <f t="shared" ref="B9:K9" si="8">B7+B8</f>
        <v>37890</v>
      </c>
      <c r="C9" s="104">
        <f t="shared" si="8"/>
        <v>40031</v>
      </c>
      <c r="D9" s="104">
        <f t="shared" si="8"/>
        <v>43196</v>
      </c>
      <c r="E9" s="104">
        <f t="shared" si="8"/>
        <v>46584</v>
      </c>
      <c r="F9" s="104">
        <f t="shared" si="8"/>
        <v>49421</v>
      </c>
      <c r="G9" s="104">
        <f t="shared" si="8"/>
        <v>52638</v>
      </c>
      <c r="H9" s="104">
        <f t="shared" si="8"/>
        <v>54228</v>
      </c>
      <c r="I9" s="104">
        <f t="shared" si="8"/>
        <v>57613</v>
      </c>
      <c r="J9" s="104">
        <f t="shared" si="8"/>
        <v>57414</v>
      </c>
      <c r="K9" s="104">
        <f t="shared" si="8"/>
        <v>62296</v>
      </c>
    </row>
    <row r="10" spans="1:24" x14ac:dyDescent="0.35">
      <c r="A10" s="6" t="s">
        <v>115</v>
      </c>
      <c r="B10" s="104">
        <f t="shared" ref="B10:K10" si="9">B6+B9</f>
        <v>124135</v>
      </c>
      <c r="C10" s="104">
        <f t="shared" si="9"/>
        <v>128114</v>
      </c>
      <c r="D10" s="104">
        <f t="shared" si="9"/>
        <v>135505</v>
      </c>
      <c r="E10" s="104">
        <f t="shared" si="9"/>
        <v>145696</v>
      </c>
      <c r="F10" s="104">
        <f t="shared" si="9"/>
        <v>152347</v>
      </c>
      <c r="G10" s="104">
        <f t="shared" si="9"/>
        <v>161719</v>
      </c>
      <c r="H10" s="104">
        <f t="shared" si="9"/>
        <v>168793</v>
      </c>
      <c r="I10" s="104">
        <f t="shared" si="9"/>
        <v>175228</v>
      </c>
      <c r="J10" s="104">
        <f t="shared" si="9"/>
        <v>176250</v>
      </c>
      <c r="K10" s="104">
        <f t="shared" si="9"/>
        <v>187481</v>
      </c>
      <c r="N10" s="132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2" spans="1:24" x14ac:dyDescent="0.35">
      <c r="A12" s="6"/>
      <c r="B12" s="6">
        <f>B3</f>
        <v>2012</v>
      </c>
      <c r="C12" s="6">
        <f t="shared" ref="C12:K12" si="10">C3</f>
        <v>2013</v>
      </c>
      <c r="D12" s="6">
        <f t="shared" si="10"/>
        <v>2014</v>
      </c>
      <c r="E12" s="6">
        <f t="shared" si="10"/>
        <v>2015</v>
      </c>
      <c r="F12" s="6">
        <f t="shared" si="10"/>
        <v>2016</v>
      </c>
      <c r="G12" s="6">
        <f t="shared" si="10"/>
        <v>2017</v>
      </c>
      <c r="H12" s="6">
        <f t="shared" si="10"/>
        <v>2018</v>
      </c>
      <c r="I12" s="6">
        <f t="shared" si="10"/>
        <v>2019</v>
      </c>
      <c r="J12" s="6">
        <f t="shared" si="10"/>
        <v>2020</v>
      </c>
      <c r="K12" s="6">
        <f t="shared" si="10"/>
        <v>2021</v>
      </c>
    </row>
    <row r="13" spans="1:24" x14ac:dyDescent="0.35">
      <c r="A13" s="8" t="s">
        <v>109</v>
      </c>
      <c r="B13" s="50">
        <f>B4/B10</f>
        <v>9.0312965722801786E-2</v>
      </c>
      <c r="C13" s="50">
        <f t="shared" ref="C13:K13" si="11">C4/C10</f>
        <v>9.1879107669731647E-2</v>
      </c>
      <c r="D13" s="50">
        <f t="shared" si="11"/>
        <v>8.7790118445813803E-2</v>
      </c>
      <c r="E13" s="50">
        <f t="shared" si="11"/>
        <v>9.617971667032725E-2</v>
      </c>
      <c r="F13" s="50">
        <f t="shared" si="11"/>
        <v>0.10002166107635857</v>
      </c>
      <c r="G13" s="50">
        <f t="shared" si="11"/>
        <v>0.10306148318997768</v>
      </c>
      <c r="H13" s="50">
        <f t="shared" si="11"/>
        <v>0.11061477667912768</v>
      </c>
      <c r="I13" s="50">
        <f t="shared" si="11"/>
        <v>0.10604469605314219</v>
      </c>
      <c r="J13" s="50">
        <f t="shared" si="11"/>
        <v>0.11493333333333333</v>
      </c>
      <c r="K13" s="50">
        <f t="shared" si="11"/>
        <v>0.11738256143289187</v>
      </c>
      <c r="L13" s="44"/>
    </row>
    <row r="14" spans="1:24" s="79" customFormat="1" x14ac:dyDescent="0.35">
      <c r="A14" s="78" t="s">
        <v>110</v>
      </c>
      <c r="B14" s="130">
        <f>B5/B10</f>
        <v>0.60445482740564704</v>
      </c>
      <c r="C14" s="130">
        <f t="shared" ref="C14:K14" si="12">C5/C10</f>
        <v>0.5956569929906177</v>
      </c>
      <c r="D14" s="130">
        <f t="shared" si="12"/>
        <v>0.59343197667982728</v>
      </c>
      <c r="E14" s="130">
        <f t="shared" si="12"/>
        <v>0.58408604216999782</v>
      </c>
      <c r="F14" s="130">
        <f t="shared" si="12"/>
        <v>0.5755807465850985</v>
      </c>
      <c r="G14" s="130">
        <f t="shared" si="12"/>
        <v>0.57144800549100605</v>
      </c>
      <c r="H14" s="130">
        <f t="shared" si="12"/>
        <v>0.56811597637342781</v>
      </c>
      <c r="I14" s="130">
        <f t="shared" si="12"/>
        <v>0.56516652589768757</v>
      </c>
      <c r="J14" s="130">
        <f t="shared" si="12"/>
        <v>0.55931347517730501</v>
      </c>
      <c r="K14" s="130">
        <f t="shared" si="12"/>
        <v>0.55033843429467522</v>
      </c>
    </row>
    <row r="15" spans="1:24" x14ac:dyDescent="0.35">
      <c r="A15" s="6" t="s">
        <v>111</v>
      </c>
      <c r="B15" s="131">
        <f>B6/B10</f>
        <v>0.69476779312844883</v>
      </c>
      <c r="C15" s="131">
        <f t="shared" ref="C15:K15" si="13">C6/C10</f>
        <v>0.68753610066034943</v>
      </c>
      <c r="D15" s="131">
        <f t="shared" si="13"/>
        <v>0.68122209512564114</v>
      </c>
      <c r="E15" s="131">
        <f t="shared" si="13"/>
        <v>0.68026575884032503</v>
      </c>
      <c r="F15" s="131">
        <f t="shared" si="13"/>
        <v>0.67560240766145707</v>
      </c>
      <c r="G15" s="131">
        <f t="shared" si="13"/>
        <v>0.6745094886809837</v>
      </c>
      <c r="H15" s="131">
        <f t="shared" si="13"/>
        <v>0.67873075305255548</v>
      </c>
      <c r="I15" s="131">
        <f t="shared" si="13"/>
        <v>0.67121122195082983</v>
      </c>
      <c r="J15" s="131">
        <f t="shared" si="13"/>
        <v>0.67424680851063834</v>
      </c>
      <c r="K15" s="131">
        <f t="shared" si="13"/>
        <v>0.66772099572756705</v>
      </c>
    </row>
    <row r="16" spans="1:24" x14ac:dyDescent="0.35">
      <c r="A16" s="8" t="s">
        <v>112</v>
      </c>
      <c r="B16" s="50">
        <f>B7/B10</f>
        <v>0.1832440488178193</v>
      </c>
      <c r="C16" s="50">
        <f t="shared" ref="C16:K16" si="14">C7/C10</f>
        <v>0.18660724042649515</v>
      </c>
      <c r="D16" s="50">
        <f t="shared" si="14"/>
        <v>0.19062027231467474</v>
      </c>
      <c r="E16" s="50">
        <f t="shared" si="14"/>
        <v>0.18973753569075336</v>
      </c>
      <c r="F16" s="50">
        <f t="shared" si="14"/>
        <v>0.19220595088843234</v>
      </c>
      <c r="G16" s="50">
        <f t="shared" si="14"/>
        <v>0.19073825586356583</v>
      </c>
      <c r="H16" s="50">
        <f t="shared" si="14"/>
        <v>0.18840236265721919</v>
      </c>
      <c r="I16" s="50">
        <f t="shared" si="14"/>
        <v>0.1903577053895496</v>
      </c>
      <c r="J16" s="50">
        <f t="shared" si="14"/>
        <v>0.18728510638297871</v>
      </c>
      <c r="K16" s="50">
        <f t="shared" si="14"/>
        <v>0.18855243998058471</v>
      </c>
    </row>
    <row r="17" spans="1:11" x14ac:dyDescent="0.35">
      <c r="A17" s="8" t="s">
        <v>113</v>
      </c>
      <c r="B17" s="50">
        <f>B8/B10</f>
        <v>0.12198815805373182</v>
      </c>
      <c r="C17" s="50">
        <f t="shared" ref="C17:K17" si="15">C8/C10</f>
        <v>0.12585665891315548</v>
      </c>
      <c r="D17" s="50">
        <f t="shared" si="15"/>
        <v>0.12815763255968415</v>
      </c>
      <c r="E17" s="50">
        <f t="shared" si="15"/>
        <v>0.12999670546892159</v>
      </c>
      <c r="F17" s="50">
        <f t="shared" si="15"/>
        <v>0.13219164145011061</v>
      </c>
      <c r="G17" s="50">
        <f t="shared" si="15"/>
        <v>0.1347522554554505</v>
      </c>
      <c r="H17" s="50">
        <f t="shared" si="15"/>
        <v>0.13286688429022531</v>
      </c>
      <c r="I17" s="50">
        <f t="shared" si="15"/>
        <v>0.1384310726596206</v>
      </c>
      <c r="J17" s="50">
        <f t="shared" si="15"/>
        <v>0.13846808510638298</v>
      </c>
      <c r="K17" s="50">
        <f t="shared" si="15"/>
        <v>0.14372656429184824</v>
      </c>
    </row>
    <row r="18" spans="1:11" x14ac:dyDescent="0.35">
      <c r="A18" s="6" t="s">
        <v>114</v>
      </c>
      <c r="B18" s="131">
        <f>B9/B10</f>
        <v>0.30523220687155111</v>
      </c>
      <c r="C18" s="131">
        <f t="shared" ref="C18:K18" si="16">C9/C10</f>
        <v>0.31246389933965063</v>
      </c>
      <c r="D18" s="131">
        <f t="shared" si="16"/>
        <v>0.31877790487435886</v>
      </c>
      <c r="E18" s="131">
        <f t="shared" si="16"/>
        <v>0.31973424115967491</v>
      </c>
      <c r="F18" s="131">
        <f t="shared" si="16"/>
        <v>0.32439759233854293</v>
      </c>
      <c r="G18" s="131">
        <f t="shared" si="16"/>
        <v>0.3254905113190163</v>
      </c>
      <c r="H18" s="131">
        <f t="shared" si="16"/>
        <v>0.32126924694744452</v>
      </c>
      <c r="I18" s="131">
        <f t="shared" si="16"/>
        <v>0.32878877804917023</v>
      </c>
      <c r="J18" s="131">
        <f t="shared" si="16"/>
        <v>0.32575319148936172</v>
      </c>
      <c r="K18" s="131">
        <f t="shared" si="16"/>
        <v>0.33227900427243295</v>
      </c>
    </row>
    <row r="19" spans="1:11" x14ac:dyDescent="0.35">
      <c r="B19" s="44"/>
      <c r="C19" s="44"/>
      <c r="J19" s="44"/>
    </row>
    <row r="21" spans="1:11" x14ac:dyDescent="0.35">
      <c r="F21">
        <f>11.4-9.6</f>
        <v>1.8000000000000007</v>
      </c>
      <c r="I21" s="27"/>
    </row>
    <row r="24" spans="1:11" x14ac:dyDescent="0.35">
      <c r="A24" t="s">
        <v>48</v>
      </c>
      <c r="B24" t="s">
        <v>46</v>
      </c>
    </row>
    <row r="25" spans="1:11" x14ac:dyDescent="0.35">
      <c r="A25" t="s">
        <v>47</v>
      </c>
      <c r="B25" s="6">
        <f>B3</f>
        <v>2012</v>
      </c>
      <c r="C25" s="6">
        <f t="shared" ref="C25:K25" si="17">C3</f>
        <v>2013</v>
      </c>
      <c r="D25" s="6">
        <f t="shared" si="17"/>
        <v>2014</v>
      </c>
      <c r="E25" s="6">
        <f t="shared" si="17"/>
        <v>2015</v>
      </c>
      <c r="F25" s="6">
        <f t="shared" si="17"/>
        <v>2016</v>
      </c>
      <c r="G25" s="6">
        <f t="shared" si="17"/>
        <v>2017</v>
      </c>
      <c r="H25" s="6">
        <f t="shared" si="17"/>
        <v>2018</v>
      </c>
      <c r="I25" s="6">
        <f t="shared" si="17"/>
        <v>2019</v>
      </c>
      <c r="J25" s="6">
        <f t="shared" si="17"/>
        <v>2020</v>
      </c>
      <c r="K25" s="6">
        <f t="shared" si="17"/>
        <v>2021</v>
      </c>
    </row>
    <row r="26" spans="1:11" x14ac:dyDescent="0.35">
      <c r="A26" t="s">
        <v>36</v>
      </c>
      <c r="B26">
        <f>'3.3'!B26</f>
        <v>1608</v>
      </c>
      <c r="C26">
        <f>'3.3'!C26</f>
        <v>1771</v>
      </c>
      <c r="D26">
        <f>'3.3'!D26</f>
        <v>1724</v>
      </c>
      <c r="E26">
        <f>'3.3'!E26</f>
        <v>1800</v>
      </c>
      <c r="F26">
        <f>'3.3'!F26</f>
        <v>1766</v>
      </c>
      <c r="G26">
        <f>'3.3'!G26</f>
        <v>1963</v>
      </c>
      <c r="H26">
        <f>'3.3'!H26</f>
        <v>2036</v>
      </c>
      <c r="I26">
        <f>'3.3'!I26</f>
        <v>2060</v>
      </c>
      <c r="J26">
        <f>'3.3'!J26</f>
        <v>1959</v>
      </c>
      <c r="K26">
        <f>'3.3'!K26</f>
        <v>2119</v>
      </c>
    </row>
    <row r="27" spans="1:11" x14ac:dyDescent="0.35">
      <c r="A27" t="s">
        <v>22</v>
      </c>
      <c r="B27">
        <f>'3.3'!B27</f>
        <v>7630</v>
      </c>
      <c r="C27">
        <f>'3.3'!C27</f>
        <v>8016</v>
      </c>
      <c r="D27">
        <f>'3.3'!D27</f>
        <v>8850</v>
      </c>
      <c r="E27">
        <f>'3.3'!E27</f>
        <v>9339</v>
      </c>
      <c r="F27">
        <f>'3.3'!F27</f>
        <v>10021</v>
      </c>
      <c r="G27">
        <f>'3.3'!G27</f>
        <v>10502</v>
      </c>
      <c r="H27">
        <f>'3.3'!H27</f>
        <v>11190</v>
      </c>
      <c r="I27">
        <f>'3.3'!I27</f>
        <v>12147</v>
      </c>
      <c r="J27">
        <f>'3.3'!J27</f>
        <v>12064</v>
      </c>
      <c r="K27">
        <f>'3.3'!K27</f>
        <v>12687</v>
      </c>
    </row>
    <row r="28" spans="1:11" x14ac:dyDescent="0.35">
      <c r="A28" t="s">
        <v>17</v>
      </c>
      <c r="B28">
        <f>'3.3'!B28</f>
        <v>12809</v>
      </c>
      <c r="C28">
        <f>'3.3'!C28</f>
        <v>13623</v>
      </c>
      <c r="D28">
        <f>'3.3'!D28</f>
        <v>15317</v>
      </c>
      <c r="E28">
        <f>'3.3'!E28</f>
        <v>16703</v>
      </c>
      <c r="F28">
        <f>'3.3'!F28</f>
        <v>17579</v>
      </c>
      <c r="G28">
        <f>'3.3'!G28</f>
        <v>18600</v>
      </c>
      <c r="H28">
        <f>'3.3'!H28</f>
        <v>19079</v>
      </c>
      <c r="I28">
        <f>'3.3'!I28</f>
        <v>20035</v>
      </c>
      <c r="J28">
        <f>'3.3'!J28</f>
        <v>20546</v>
      </c>
      <c r="K28">
        <f>'3.3'!K28</f>
        <v>22386</v>
      </c>
    </row>
    <row r="29" spans="1:11" x14ac:dyDescent="0.35">
      <c r="A29" t="s">
        <v>31</v>
      </c>
      <c r="B29">
        <f>'3.3'!B29</f>
        <v>2208</v>
      </c>
      <c r="C29">
        <f>'3.3'!C29</f>
        <v>2289</v>
      </c>
      <c r="D29">
        <f>'3.3'!D29</f>
        <v>2244</v>
      </c>
      <c r="E29">
        <f>'3.3'!E29</f>
        <v>2430</v>
      </c>
      <c r="F29">
        <f>'3.3'!F29</f>
        <v>2582</v>
      </c>
      <c r="G29">
        <f>'3.3'!G29</f>
        <v>2832</v>
      </c>
      <c r="H29">
        <f>'3.3'!H29</f>
        <v>2981</v>
      </c>
      <c r="I29">
        <f>'3.3'!I29</f>
        <v>3052</v>
      </c>
      <c r="J29">
        <f>'3.3'!J29</f>
        <v>3592</v>
      </c>
      <c r="K29">
        <f>'3.3'!K29</f>
        <v>3754</v>
      </c>
    </row>
    <row r="30" spans="1:11" x14ac:dyDescent="0.35">
      <c r="A30" t="s">
        <v>37</v>
      </c>
      <c r="B30">
        <f>'3.3'!B30</f>
        <v>7817</v>
      </c>
      <c r="C30">
        <f>'3.3'!C30</f>
        <v>8259</v>
      </c>
      <c r="D30">
        <f>'3.3'!D30</f>
        <v>8810</v>
      </c>
      <c r="E30">
        <f>'3.3'!E30</f>
        <v>9751</v>
      </c>
      <c r="F30">
        <f>'3.3'!F30</f>
        <v>10548</v>
      </c>
      <c r="G30">
        <f>'3.3'!G30</f>
        <v>11286</v>
      </c>
      <c r="H30">
        <f>'3.3'!H30</f>
        <v>11569</v>
      </c>
      <c r="I30">
        <f>'3.3'!I30</f>
        <v>12348</v>
      </c>
      <c r="J30">
        <f>'3.3'!J30</f>
        <v>12721</v>
      </c>
      <c r="K30">
        <f>'3.3'!K30</f>
        <v>13490</v>
      </c>
    </row>
    <row r="31" spans="1:11" x14ac:dyDescent="0.35">
      <c r="A31" t="s">
        <v>45</v>
      </c>
      <c r="B31">
        <f>'3.3'!B31</f>
        <v>37</v>
      </c>
      <c r="C31">
        <f>'3.3'!C31</f>
        <v>47</v>
      </c>
      <c r="D31">
        <f>'3.3'!D31</f>
        <v>45</v>
      </c>
      <c r="E31">
        <f>'3.3'!E31</f>
        <v>52</v>
      </c>
      <c r="F31">
        <f>'3.3'!F31</f>
        <v>61</v>
      </c>
      <c r="G31">
        <f>'3.3'!G31</f>
        <v>74</v>
      </c>
      <c r="H31">
        <f>'3.3'!H31</f>
        <v>95</v>
      </c>
      <c r="I31">
        <f>'3.3'!I31</f>
        <v>132</v>
      </c>
      <c r="J31">
        <f>'3.3'!J31</f>
        <v>150</v>
      </c>
      <c r="K31">
        <f>'3.3'!K31</f>
        <v>183</v>
      </c>
    </row>
    <row r="32" spans="1:11" x14ac:dyDescent="0.35">
      <c r="A32" t="s">
        <v>39</v>
      </c>
      <c r="B32">
        <f>'3.3'!B32</f>
        <v>623</v>
      </c>
      <c r="C32">
        <f>'3.3'!C32</f>
        <v>754</v>
      </c>
      <c r="D32">
        <f>'3.3'!D32</f>
        <v>805</v>
      </c>
      <c r="E32">
        <f>'3.3'!E32</f>
        <v>942</v>
      </c>
      <c r="F32">
        <f>'3.3'!F32</f>
        <v>1039</v>
      </c>
      <c r="G32">
        <f>'3.3'!G32</f>
        <v>1238</v>
      </c>
      <c r="H32">
        <f>'3.3'!H32</f>
        <v>1332</v>
      </c>
      <c r="I32">
        <f>'3.3'!I32</f>
        <v>1493</v>
      </c>
      <c r="J32">
        <f>'3.3'!J32</f>
        <v>1631</v>
      </c>
      <c r="K32">
        <f>'3.3'!K32</f>
        <v>2238</v>
      </c>
    </row>
    <row r="33" spans="1:11" x14ac:dyDescent="0.35">
      <c r="A33" t="s">
        <v>23</v>
      </c>
      <c r="B33">
        <f>'3.3'!B33</f>
        <v>2830</v>
      </c>
      <c r="C33">
        <f>'3.3'!C33</f>
        <v>2802</v>
      </c>
      <c r="D33">
        <f>'3.3'!D33</f>
        <v>2946</v>
      </c>
      <c r="E33">
        <f>'3.3'!E33</f>
        <v>3046</v>
      </c>
      <c r="F33">
        <f>'3.3'!F33</f>
        <v>3121</v>
      </c>
      <c r="G33">
        <f>'3.3'!G33</f>
        <v>3239</v>
      </c>
      <c r="H33">
        <f>'3.3'!H33</f>
        <v>3507</v>
      </c>
      <c r="I33">
        <f>'3.3'!I33</f>
        <v>3619</v>
      </c>
      <c r="J33">
        <f>'3.3'!J33</f>
        <v>3545</v>
      </c>
      <c r="K33">
        <f>'3.3'!K33</f>
        <v>3591</v>
      </c>
    </row>
    <row r="34" spans="1:11" x14ac:dyDescent="0.35">
      <c r="A34" t="s">
        <v>30</v>
      </c>
      <c r="B34">
        <f>'3.3'!B34</f>
        <v>6478</v>
      </c>
      <c r="C34">
        <f>'3.3'!C34</f>
        <v>7140</v>
      </c>
      <c r="D34">
        <f>'3.3'!D34</f>
        <v>7317</v>
      </c>
      <c r="E34">
        <f>'3.3'!E34</f>
        <v>9283</v>
      </c>
      <c r="F34">
        <f>'3.3'!F34</f>
        <v>10947</v>
      </c>
      <c r="G34">
        <f>'3.3'!G34</f>
        <v>12136</v>
      </c>
      <c r="H34">
        <f>'3.3'!H34</f>
        <v>13945</v>
      </c>
      <c r="I34">
        <f>'3.3'!I34</f>
        <v>13926</v>
      </c>
      <c r="J34">
        <f>'3.3'!J34</f>
        <v>15587</v>
      </c>
      <c r="K34">
        <f>'3.3'!K34</f>
        <v>16986</v>
      </c>
    </row>
    <row r="35" spans="1:11" x14ac:dyDescent="0.35">
      <c r="A35" t="s">
        <v>38</v>
      </c>
      <c r="B35">
        <f>'3.3'!B35</f>
        <v>1684</v>
      </c>
      <c r="C35">
        <f>'3.3'!C35</f>
        <v>1461</v>
      </c>
      <c r="D35">
        <f>'3.3'!D35</f>
        <v>1405</v>
      </c>
      <c r="E35">
        <f>'3.3'!E35</f>
        <v>1553</v>
      </c>
      <c r="F35">
        <f>'3.3'!F35</f>
        <v>1640</v>
      </c>
      <c r="G35">
        <f>'3.3'!G35</f>
        <v>1644</v>
      </c>
      <c r="H35">
        <f>'3.3'!H35</f>
        <v>1780</v>
      </c>
      <c r="I35">
        <f>'3.3'!I35</f>
        <v>2003</v>
      </c>
      <c r="J35">
        <f>'3.3'!J35</f>
        <v>1919</v>
      </c>
      <c r="K35">
        <f>'3.3'!K35</f>
        <v>2118</v>
      </c>
    </row>
    <row r="36" spans="1:11" x14ac:dyDescent="0.35">
      <c r="A36" t="s">
        <v>19</v>
      </c>
      <c r="B36">
        <f>'3.3'!B36</f>
        <v>2995</v>
      </c>
      <c r="C36">
        <f>'3.3'!C36</f>
        <v>3176</v>
      </c>
      <c r="D36">
        <f>'3.3'!D36</f>
        <v>3593</v>
      </c>
      <c r="E36">
        <f>'3.3'!E36</f>
        <v>3672</v>
      </c>
      <c r="F36">
        <f>'3.3'!F36</f>
        <v>3853</v>
      </c>
      <c r="G36">
        <f>'3.3'!G36</f>
        <v>4110</v>
      </c>
      <c r="H36">
        <f>'3.3'!H36</f>
        <v>4096</v>
      </c>
      <c r="I36">
        <f>'3.3'!I36</f>
        <v>4199</v>
      </c>
      <c r="J36">
        <f>'3.3'!J36</f>
        <v>4311</v>
      </c>
      <c r="K36">
        <f>'3.3'!K36</f>
        <v>4732</v>
      </c>
    </row>
    <row r="37" spans="1:11" x14ac:dyDescent="0.35">
      <c r="A37" t="s">
        <v>41</v>
      </c>
      <c r="B37">
        <f>'3.3'!B37</f>
        <v>242</v>
      </c>
      <c r="C37">
        <f>'3.3'!C37</f>
        <v>264</v>
      </c>
      <c r="D37">
        <f>'3.3'!D37</f>
        <v>233</v>
      </c>
      <c r="E37">
        <f>'3.3'!E37</f>
        <v>214</v>
      </c>
      <c r="F37">
        <f>'3.3'!F37</f>
        <v>227</v>
      </c>
      <c r="G37">
        <f>'3.3'!G37</f>
        <v>239</v>
      </c>
      <c r="H37">
        <f>'3.3'!H37</f>
        <v>205</v>
      </c>
      <c r="I37">
        <f>'3.3'!I37</f>
        <v>184</v>
      </c>
      <c r="J37">
        <f>'3.3'!J37</f>
        <v>235</v>
      </c>
      <c r="K37">
        <f>'3.3'!K37</f>
        <v>330</v>
      </c>
    </row>
    <row r="38" spans="1:11" x14ac:dyDescent="0.35">
      <c r="A38" t="s">
        <v>34</v>
      </c>
      <c r="B38">
        <f>'3.3'!B38</f>
        <v>2814</v>
      </c>
      <c r="C38">
        <f>'3.3'!C38</f>
        <v>3006</v>
      </c>
      <c r="D38">
        <f>'3.3'!D38</f>
        <v>3235</v>
      </c>
      <c r="E38">
        <f>'3.3'!E38</f>
        <v>3256</v>
      </c>
      <c r="F38">
        <f>'3.3'!F38</f>
        <v>3703</v>
      </c>
      <c r="G38">
        <f>'3.3'!G38</f>
        <v>3854</v>
      </c>
      <c r="H38">
        <f>'3.3'!H38</f>
        <v>4172</v>
      </c>
      <c r="I38">
        <f>'3.3'!I38</f>
        <v>4134</v>
      </c>
      <c r="J38">
        <f>'3.3'!J38</f>
        <v>3954</v>
      </c>
      <c r="K38">
        <f>'3.3'!K38</f>
        <v>3769</v>
      </c>
    </row>
    <row r="39" spans="1:11" x14ac:dyDescent="0.35">
      <c r="A39" t="s">
        <v>15</v>
      </c>
      <c r="B39">
        <f>'3.3'!B39</f>
        <v>29940</v>
      </c>
      <c r="C39">
        <f>'3.3'!C39</f>
        <v>30254</v>
      </c>
      <c r="D39">
        <f>'3.3'!D39</f>
        <v>32142</v>
      </c>
      <c r="E39">
        <f>'3.3'!E39</f>
        <v>33966</v>
      </c>
      <c r="F39">
        <f>'3.3'!F39</f>
        <v>34788</v>
      </c>
      <c r="G39">
        <f>'3.3'!G39</f>
        <v>36589</v>
      </c>
      <c r="H39">
        <f>'3.3'!H39</f>
        <v>37829</v>
      </c>
      <c r="I39">
        <f>'3.3'!I39</f>
        <v>38958</v>
      </c>
      <c r="J39">
        <f>'3.3'!J39</f>
        <v>39122</v>
      </c>
      <c r="K39">
        <f>'3.3'!K39</f>
        <v>40023</v>
      </c>
    </row>
    <row r="40" spans="1:11" x14ac:dyDescent="0.35">
      <c r="A40" t="s">
        <v>25</v>
      </c>
      <c r="B40">
        <f>'3.3'!B40</f>
        <v>5799</v>
      </c>
      <c r="C40">
        <f>'3.3'!C40</f>
        <v>6118</v>
      </c>
      <c r="D40">
        <f>'3.3'!D40</f>
        <v>6468</v>
      </c>
      <c r="E40">
        <f>'3.3'!E40</f>
        <v>6970</v>
      </c>
      <c r="F40">
        <f>'3.3'!F40</f>
        <v>6975</v>
      </c>
      <c r="G40">
        <f>'3.3'!G40</f>
        <v>7265</v>
      </c>
      <c r="H40">
        <f>'3.3'!H40</f>
        <v>7677</v>
      </c>
      <c r="I40">
        <f>'3.3'!I40</f>
        <v>7812</v>
      </c>
      <c r="J40">
        <f>'3.3'!J40</f>
        <v>7312</v>
      </c>
      <c r="K40">
        <f>'3.3'!K40</f>
        <v>7990</v>
      </c>
    </row>
    <row r="41" spans="1:11" x14ac:dyDescent="0.35">
      <c r="A41" t="s">
        <v>43</v>
      </c>
      <c r="B41">
        <f>'3.3'!B41</f>
        <v>416</v>
      </c>
      <c r="C41">
        <f>'3.3'!C41</f>
        <v>466</v>
      </c>
      <c r="D41">
        <f>'3.3'!D41</f>
        <v>494</v>
      </c>
      <c r="E41">
        <f>'3.3'!E41</f>
        <v>560</v>
      </c>
      <c r="F41">
        <f>'3.3'!F41</f>
        <v>607</v>
      </c>
      <c r="G41">
        <f>'3.3'!G41</f>
        <v>651</v>
      </c>
      <c r="H41">
        <f>'3.3'!H41</f>
        <v>640</v>
      </c>
      <c r="I41">
        <f>'3.3'!I41</f>
        <v>716</v>
      </c>
      <c r="J41">
        <f>'3.3'!J41</f>
        <v>673</v>
      </c>
      <c r="K41">
        <f>'3.3'!K41</f>
        <v>870</v>
      </c>
    </row>
    <row r="42" spans="1:11" x14ac:dyDescent="0.35">
      <c r="A42" t="s">
        <v>44</v>
      </c>
      <c r="B42">
        <f>'3.3'!B42</f>
        <v>1011</v>
      </c>
      <c r="C42">
        <f>'3.3'!C42</f>
        <v>953</v>
      </c>
      <c r="D42">
        <f>'3.3'!D42</f>
        <v>968</v>
      </c>
      <c r="E42">
        <f>'3.3'!E42</f>
        <v>989</v>
      </c>
      <c r="F42">
        <f>'3.3'!F42</f>
        <v>1010</v>
      </c>
      <c r="G42">
        <f>'3.3'!G42</f>
        <v>1037</v>
      </c>
      <c r="H42">
        <f>'3.3'!H42</f>
        <v>1090</v>
      </c>
      <c r="I42">
        <f>'3.3'!I42</f>
        <v>901</v>
      </c>
      <c r="J42">
        <f>'3.3'!J42</f>
        <v>933</v>
      </c>
      <c r="K42">
        <f>'3.3'!K42</f>
        <v>971</v>
      </c>
    </row>
    <row r="43" spans="1:11" x14ac:dyDescent="0.35">
      <c r="A43" t="s">
        <v>20</v>
      </c>
      <c r="B43">
        <f>'3.3'!B43</f>
        <v>3852</v>
      </c>
      <c r="C43">
        <f>'3.3'!C43</f>
        <v>3678</v>
      </c>
      <c r="D43">
        <f>'3.3'!D43</f>
        <v>3865</v>
      </c>
      <c r="E43">
        <f>'3.3'!E43</f>
        <v>4246</v>
      </c>
      <c r="F43">
        <f>'3.3'!F43</f>
        <v>4307</v>
      </c>
      <c r="G43">
        <f>'3.3'!G43</f>
        <v>4803</v>
      </c>
      <c r="H43">
        <f>'3.3'!H43</f>
        <v>5173</v>
      </c>
      <c r="I43">
        <f>'3.3'!I43</f>
        <v>5296</v>
      </c>
      <c r="J43">
        <f>'3.3'!J43</f>
        <v>5093</v>
      </c>
      <c r="K43">
        <f>'3.3'!K43</f>
        <v>5354</v>
      </c>
    </row>
    <row r="44" spans="1:11" x14ac:dyDescent="0.35">
      <c r="A44" t="s">
        <v>4</v>
      </c>
      <c r="B44">
        <f>'3.3'!B44</f>
        <v>3815</v>
      </c>
      <c r="C44">
        <f>'3.3'!C44</f>
        <v>4095</v>
      </c>
      <c r="D44">
        <f>'3.3'!D44</f>
        <v>4141</v>
      </c>
      <c r="E44">
        <f>'3.3'!E44</f>
        <v>4631</v>
      </c>
      <c r="F44">
        <f>'3.3'!F44</f>
        <v>5091</v>
      </c>
      <c r="G44">
        <f>'3.3'!G44</f>
        <v>5471</v>
      </c>
      <c r="H44">
        <f>'3.3'!H44</f>
        <v>5680</v>
      </c>
      <c r="I44">
        <f>'3.3'!I44</f>
        <v>5622</v>
      </c>
      <c r="J44">
        <f>'3.3'!J44</f>
        <v>5961</v>
      </c>
      <c r="K44">
        <f>'3.3'!K44</f>
        <v>6336</v>
      </c>
    </row>
    <row r="45" spans="1:11" x14ac:dyDescent="0.35">
      <c r="A45" t="s">
        <v>33</v>
      </c>
      <c r="B45">
        <f>'3.3'!B45</f>
        <v>4781</v>
      </c>
      <c r="C45">
        <f>'3.3'!C45</f>
        <v>5053</v>
      </c>
      <c r="D45">
        <f>'3.3'!D45</f>
        <v>5365</v>
      </c>
      <c r="E45">
        <f>'3.3'!E45</f>
        <v>5613</v>
      </c>
      <c r="F45">
        <f>'3.3'!F45</f>
        <v>5652</v>
      </c>
      <c r="G45">
        <f>'3.3'!G45</f>
        <v>5989</v>
      </c>
      <c r="H45">
        <f>'3.3'!H45</f>
        <v>5942</v>
      </c>
      <c r="I45">
        <f>'3.3'!I45</f>
        <v>6715</v>
      </c>
      <c r="J45">
        <f>'3.3'!J45</f>
        <v>6288</v>
      </c>
      <c r="K45">
        <f>'3.3'!K45</f>
        <v>6915</v>
      </c>
    </row>
    <row r="46" spans="1:11" x14ac:dyDescent="0.35">
      <c r="A46" t="s">
        <v>40</v>
      </c>
      <c r="B46">
        <f>'3.3'!B46</f>
        <v>1885</v>
      </c>
      <c r="C46">
        <f>'3.3'!C46</f>
        <v>2011</v>
      </c>
      <c r="D46">
        <f>'3.3'!D46</f>
        <v>2341</v>
      </c>
      <c r="E46">
        <f>'3.3'!E46</f>
        <v>2582</v>
      </c>
      <c r="F46">
        <f>'3.3'!F46</f>
        <v>2839</v>
      </c>
      <c r="G46">
        <f>'3.3'!G46</f>
        <v>3205</v>
      </c>
      <c r="H46">
        <f>'3.3'!H46</f>
        <v>3489</v>
      </c>
      <c r="I46">
        <f>'3.3'!I46</f>
        <v>3569</v>
      </c>
      <c r="J46">
        <f>'3.3'!J46</f>
        <v>3615</v>
      </c>
      <c r="K46">
        <f>'3.3'!K46</f>
        <v>4120</v>
      </c>
    </row>
    <row r="47" spans="1:11" x14ac:dyDescent="0.35">
      <c r="A47" t="s">
        <v>26</v>
      </c>
      <c r="B47">
        <f>'3.3'!B47</f>
        <v>7124</v>
      </c>
      <c r="C47">
        <f>'3.3'!C47</f>
        <v>7278</v>
      </c>
      <c r="D47">
        <f>'3.3'!D47</f>
        <v>7278</v>
      </c>
      <c r="E47">
        <f>'3.3'!E47</f>
        <v>7685</v>
      </c>
      <c r="F47">
        <f>'3.3'!F47</f>
        <v>8000</v>
      </c>
      <c r="G47">
        <f>'3.3'!G47</f>
        <v>8392</v>
      </c>
      <c r="H47">
        <f>'3.3'!H47</f>
        <v>8550</v>
      </c>
      <c r="I47">
        <f>'3.3'!I47</f>
        <v>9187</v>
      </c>
      <c r="J47">
        <f>'3.3'!J47</f>
        <v>8509</v>
      </c>
      <c r="K47">
        <f>'3.3'!K47</f>
        <v>9195</v>
      </c>
    </row>
    <row r="48" spans="1:11" x14ac:dyDescent="0.35">
      <c r="A48" t="s">
        <v>7</v>
      </c>
      <c r="B48">
        <f>'3.3'!B48</f>
        <v>4144</v>
      </c>
      <c r="C48">
        <f>'3.3'!C48</f>
        <v>3921</v>
      </c>
      <c r="D48">
        <f>'3.3'!D48</f>
        <v>3912</v>
      </c>
      <c r="E48">
        <f>'3.3'!E48</f>
        <v>3873</v>
      </c>
      <c r="F48">
        <f>'3.3'!F48</f>
        <v>3511</v>
      </c>
      <c r="G48">
        <f>'3.3'!G48</f>
        <v>3593</v>
      </c>
      <c r="H48">
        <f>'3.3'!H48</f>
        <v>3529</v>
      </c>
      <c r="I48">
        <f>'3.3'!I48</f>
        <v>3334</v>
      </c>
      <c r="J48">
        <f>'3.3'!J48</f>
        <v>3156</v>
      </c>
      <c r="K48">
        <f>'3.3'!K48</f>
        <v>3297</v>
      </c>
    </row>
    <row r="49" spans="1:11" x14ac:dyDescent="0.35">
      <c r="A49" t="s">
        <v>42</v>
      </c>
      <c r="B49">
        <f>'3.3'!B49</f>
        <v>1872</v>
      </c>
      <c r="C49">
        <f>'3.3'!C49</f>
        <v>1643</v>
      </c>
      <c r="D49">
        <f>'3.3'!D49</f>
        <v>1654</v>
      </c>
      <c r="E49">
        <f>'3.3'!E49</f>
        <v>1727</v>
      </c>
      <c r="F49">
        <f>'3.3'!F49</f>
        <v>1288</v>
      </c>
      <c r="G49">
        <f>'3.3'!G49</f>
        <v>1292</v>
      </c>
      <c r="H49">
        <f>'3.3'!H49</f>
        <v>1395</v>
      </c>
      <c r="I49">
        <f>'3.3'!I49</f>
        <v>1511</v>
      </c>
      <c r="J49">
        <f>'3.3'!J49</f>
        <v>1543</v>
      </c>
      <c r="K49">
        <f>'3.3'!K49</f>
        <v>1601</v>
      </c>
    </row>
    <row r="50" spans="1:11" x14ac:dyDescent="0.35">
      <c r="A50" t="s">
        <v>14</v>
      </c>
      <c r="B50">
        <f>'3.3'!B50</f>
        <v>2862</v>
      </c>
      <c r="C50">
        <f>'3.3'!C50</f>
        <v>2978</v>
      </c>
      <c r="D50">
        <f>'3.3'!D50</f>
        <v>3036</v>
      </c>
      <c r="E50">
        <f>'3.3'!E50</f>
        <v>3213</v>
      </c>
      <c r="F50">
        <f>'3.3'!F50</f>
        <v>3280</v>
      </c>
      <c r="G50">
        <f>'3.3'!G50</f>
        <v>3467</v>
      </c>
      <c r="H50">
        <f>'3.3'!H50</f>
        <v>3624</v>
      </c>
      <c r="I50">
        <f>'3.3'!I50</f>
        <v>3747</v>
      </c>
      <c r="J50">
        <f>'3.3'!J50</f>
        <v>3786</v>
      </c>
      <c r="K50">
        <f>'3.3'!K50</f>
        <v>3981</v>
      </c>
    </row>
    <row r="51" spans="1:11" x14ac:dyDescent="0.35">
      <c r="A51" t="s">
        <v>11</v>
      </c>
      <c r="B51">
        <f>'3.3'!B51</f>
        <v>2115</v>
      </c>
      <c r="C51">
        <f>'3.3'!C51</f>
        <v>2131</v>
      </c>
      <c r="D51">
        <f>'3.3'!D51</f>
        <v>2128</v>
      </c>
      <c r="E51">
        <f>'3.3'!E51</f>
        <v>2242</v>
      </c>
      <c r="F51">
        <f>'3.3'!F51</f>
        <v>2282</v>
      </c>
      <c r="G51">
        <f>'3.3'!G51</f>
        <v>2321</v>
      </c>
      <c r="H51">
        <f>'3.3'!H51</f>
        <v>2333</v>
      </c>
      <c r="I51">
        <f>'3.3'!I51</f>
        <v>2344</v>
      </c>
      <c r="J51">
        <f>'3.3'!J51</f>
        <v>2024</v>
      </c>
      <c r="K51">
        <f>'3.3'!K51</f>
        <v>2133</v>
      </c>
    </row>
    <row r="52" spans="1:11" x14ac:dyDescent="0.35">
      <c r="A52" t="s">
        <v>27</v>
      </c>
      <c r="B52">
        <f>'3.3'!B52</f>
        <v>1225</v>
      </c>
      <c r="C52">
        <f>'3.3'!C52</f>
        <v>1353</v>
      </c>
      <c r="D52">
        <f>'3.3'!D52</f>
        <v>1428</v>
      </c>
      <c r="E52">
        <f>'3.3'!E52</f>
        <v>1475</v>
      </c>
      <c r="F52">
        <f>'3.3'!F52</f>
        <v>1521</v>
      </c>
      <c r="G52">
        <f>'3.3'!G52</f>
        <v>1642</v>
      </c>
      <c r="H52">
        <f>'3.3'!H52</f>
        <v>1326</v>
      </c>
      <c r="I52">
        <f>'3.3'!I52</f>
        <v>1364</v>
      </c>
      <c r="J52">
        <f>'3.3'!J52</f>
        <v>1204</v>
      </c>
      <c r="K52">
        <f>'3.3'!K52</f>
        <v>1312</v>
      </c>
    </row>
    <row r="53" spans="1:11" x14ac:dyDescent="0.35">
      <c r="A53" t="s">
        <v>9</v>
      </c>
      <c r="B53">
        <f>'3.3'!B53</f>
        <v>3519</v>
      </c>
      <c r="C53">
        <f>'3.3'!C53</f>
        <v>3574</v>
      </c>
      <c r="D53">
        <f>'3.3'!D53</f>
        <v>3761</v>
      </c>
      <c r="E53">
        <f>'3.3'!E53</f>
        <v>3883</v>
      </c>
      <c r="F53">
        <f>'3.3'!F53</f>
        <v>4109</v>
      </c>
      <c r="G53">
        <f>'3.3'!G53</f>
        <v>4285</v>
      </c>
      <c r="H53">
        <f>'3.3'!H53</f>
        <v>4529</v>
      </c>
      <c r="I53">
        <f>'3.3'!I53</f>
        <v>4820</v>
      </c>
      <c r="J53">
        <f>'3.3'!J53</f>
        <v>4817</v>
      </c>
      <c r="K53">
        <f>'3.3'!K53</f>
        <v>5000</v>
      </c>
    </row>
    <row r="54" spans="1:11" s="9" customFormat="1" x14ac:dyDescent="0.35">
      <c r="A54" s="9" t="s">
        <v>55</v>
      </c>
      <c r="B54" s="9">
        <f>SUM(B26:B53)</f>
        <v>124135</v>
      </c>
      <c r="C54" s="9">
        <f t="shared" ref="C54:K54" si="18">SUM(C26:C53)</f>
        <v>128114</v>
      </c>
      <c r="D54" s="9">
        <f t="shared" si="18"/>
        <v>135505</v>
      </c>
      <c r="E54" s="9">
        <f t="shared" si="18"/>
        <v>145696</v>
      </c>
      <c r="F54" s="9">
        <f t="shared" si="18"/>
        <v>152347</v>
      </c>
      <c r="G54" s="9">
        <f t="shared" si="18"/>
        <v>161719</v>
      </c>
      <c r="H54" s="9">
        <f t="shared" si="18"/>
        <v>168793</v>
      </c>
      <c r="I54" s="9">
        <f t="shared" si="18"/>
        <v>175228</v>
      </c>
      <c r="J54" s="9">
        <f t="shared" si="18"/>
        <v>176250</v>
      </c>
      <c r="K54" s="9">
        <f t="shared" si="18"/>
        <v>187481</v>
      </c>
    </row>
    <row r="57" spans="1:11" x14ac:dyDescent="0.35">
      <c r="B57" s="27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D9FC-B209-4BD1-9AC7-26D6874BAF83}">
  <sheetPr>
    <tabColor rgb="FF00B050"/>
  </sheetPr>
  <dimension ref="A1:J100"/>
  <sheetViews>
    <sheetView workbookViewId="0">
      <selection activeCell="G30" sqref="A1:G30"/>
    </sheetView>
  </sheetViews>
  <sheetFormatPr defaultRowHeight="14.5" x14ac:dyDescent="0.35"/>
  <cols>
    <col min="1" max="1" width="44.81640625" customWidth="1"/>
    <col min="2" max="2" width="15.1796875" customWidth="1"/>
    <col min="3" max="3" width="17.453125" customWidth="1"/>
    <col min="4" max="4" width="14.1796875" customWidth="1"/>
    <col min="5" max="5" width="22.54296875" customWidth="1"/>
    <col min="6" max="6" width="21.1796875" customWidth="1"/>
    <col min="7" max="7" width="18.26953125" customWidth="1"/>
  </cols>
  <sheetData>
    <row r="1" spans="1:7" x14ac:dyDescent="0.35">
      <c r="A1" s="9" t="s">
        <v>138</v>
      </c>
    </row>
    <row r="2" spans="1:7" ht="30.75" customHeight="1" x14ac:dyDescent="0.35">
      <c r="A2" s="180" t="s">
        <v>5</v>
      </c>
      <c r="B2" s="180" t="s">
        <v>127</v>
      </c>
      <c r="C2" s="180" t="s">
        <v>139</v>
      </c>
      <c r="D2" s="180" t="s">
        <v>140</v>
      </c>
      <c r="E2" s="180" t="s">
        <v>141</v>
      </c>
      <c r="F2" s="180" t="s">
        <v>142</v>
      </c>
      <c r="G2" s="181" t="s">
        <v>143</v>
      </c>
    </row>
    <row r="3" spans="1:7" ht="30.75" customHeight="1" x14ac:dyDescent="0.35">
      <c r="A3" s="188" t="s">
        <v>3</v>
      </c>
      <c r="B3" s="189">
        <f>SUM(B4:B17)</f>
        <v>98579</v>
      </c>
      <c r="C3" s="189">
        <f t="shared" ref="C3:F3" si="0">SUM(C4:C17)</f>
        <v>103178</v>
      </c>
      <c r="D3" s="189">
        <f t="shared" si="0"/>
        <v>7437</v>
      </c>
      <c r="E3" s="189">
        <f t="shared" si="0"/>
        <v>-2838</v>
      </c>
      <c r="F3" s="189">
        <f t="shared" si="0"/>
        <v>4599</v>
      </c>
      <c r="G3" s="190">
        <f t="shared" ref="G3:G9" si="1">F3/B3</f>
        <v>4.6652938252569005E-2</v>
      </c>
    </row>
    <row r="4" spans="1:7" x14ac:dyDescent="0.35">
      <c r="A4" s="183" t="s">
        <v>22</v>
      </c>
      <c r="B4" s="184">
        <f>B72</f>
        <v>12064</v>
      </c>
      <c r="C4" s="184">
        <f t="shared" ref="C4:F4" si="2">C72</f>
        <v>12687</v>
      </c>
      <c r="D4" s="184">
        <f t="shared" si="2"/>
        <v>1000</v>
      </c>
      <c r="E4" s="184">
        <f t="shared" si="2"/>
        <v>-377</v>
      </c>
      <c r="F4" s="184">
        <f t="shared" si="2"/>
        <v>623</v>
      </c>
      <c r="G4" s="185">
        <f t="shared" si="1"/>
        <v>5.1641246684350134E-2</v>
      </c>
    </row>
    <row r="5" spans="1:7" x14ac:dyDescent="0.35">
      <c r="A5" s="183" t="s">
        <v>31</v>
      </c>
      <c r="B5" s="184">
        <f>B74</f>
        <v>3592</v>
      </c>
      <c r="C5" s="184">
        <f t="shared" ref="C5:F5" si="3">C74</f>
        <v>3754</v>
      </c>
      <c r="D5" s="184">
        <f t="shared" si="3"/>
        <v>319</v>
      </c>
      <c r="E5" s="184">
        <f t="shared" si="3"/>
        <v>-157</v>
      </c>
      <c r="F5" s="184">
        <f t="shared" si="3"/>
        <v>162</v>
      </c>
      <c r="G5" s="185">
        <f t="shared" si="1"/>
        <v>4.5100222717149217E-2</v>
      </c>
    </row>
    <row r="6" spans="1:7" x14ac:dyDescent="0.35">
      <c r="A6" s="183" t="s">
        <v>23</v>
      </c>
      <c r="B6" s="184">
        <f>B78</f>
        <v>3545</v>
      </c>
      <c r="C6" s="184">
        <f t="shared" ref="C6:F6" si="4">C78</f>
        <v>3591</v>
      </c>
      <c r="D6" s="184">
        <f t="shared" si="4"/>
        <v>312</v>
      </c>
      <c r="E6" s="184">
        <f t="shared" si="4"/>
        <v>-266</v>
      </c>
      <c r="F6" s="184">
        <f t="shared" si="4"/>
        <v>46</v>
      </c>
      <c r="G6" s="185">
        <f t="shared" si="1"/>
        <v>1.2976022566995768E-2</v>
      </c>
    </row>
    <row r="7" spans="1:7" x14ac:dyDescent="0.35">
      <c r="A7" s="183" t="s">
        <v>122</v>
      </c>
      <c r="B7" s="184">
        <f>B80+B84</f>
        <v>41041</v>
      </c>
      <c r="C7" s="184">
        <f t="shared" ref="C7:F7" si="5">C80+C84</f>
        <v>42141</v>
      </c>
      <c r="D7" s="184">
        <f t="shared" si="5"/>
        <v>2305</v>
      </c>
      <c r="E7" s="184">
        <f t="shared" si="5"/>
        <v>-1205</v>
      </c>
      <c r="F7" s="184">
        <f t="shared" si="5"/>
        <v>1100</v>
      </c>
      <c r="G7" s="185">
        <f t="shared" si="1"/>
        <v>2.6802465826856071E-2</v>
      </c>
    </row>
    <row r="8" spans="1:7" x14ac:dyDescent="0.35">
      <c r="A8" s="183" t="s">
        <v>19</v>
      </c>
      <c r="B8" s="184">
        <f>B81</f>
        <v>4311</v>
      </c>
      <c r="C8" s="184">
        <f t="shared" ref="C8:F8" si="6">C81</f>
        <v>4732</v>
      </c>
      <c r="D8" s="184">
        <f t="shared" si="6"/>
        <v>505</v>
      </c>
      <c r="E8" s="184">
        <f t="shared" si="6"/>
        <v>-84</v>
      </c>
      <c r="F8" s="184">
        <f t="shared" si="6"/>
        <v>421</v>
      </c>
      <c r="G8" s="185">
        <f t="shared" si="1"/>
        <v>9.7657156112270938E-2</v>
      </c>
    </row>
    <row r="9" spans="1:7" x14ac:dyDescent="0.35">
      <c r="A9" s="183" t="s">
        <v>25</v>
      </c>
      <c r="B9" s="184">
        <f>B85</f>
        <v>7312</v>
      </c>
      <c r="C9" s="184">
        <f t="shared" ref="C9:F10" si="7">C85</f>
        <v>7990</v>
      </c>
      <c r="D9" s="184">
        <f t="shared" si="7"/>
        <v>766</v>
      </c>
      <c r="E9" s="184">
        <f t="shared" si="7"/>
        <v>-88</v>
      </c>
      <c r="F9" s="184">
        <f t="shared" si="7"/>
        <v>678</v>
      </c>
      <c r="G9" s="185">
        <f t="shared" si="1"/>
        <v>9.2724288840262584E-2</v>
      </c>
    </row>
    <row r="10" spans="1:7" x14ac:dyDescent="0.35">
      <c r="A10" s="183" t="s">
        <v>43</v>
      </c>
      <c r="B10" s="184">
        <f>B86</f>
        <v>673</v>
      </c>
      <c r="C10" s="184">
        <f t="shared" si="7"/>
        <v>870</v>
      </c>
      <c r="D10" s="184">
        <f t="shared" si="7"/>
        <v>230</v>
      </c>
      <c r="E10" s="184">
        <f t="shared" si="7"/>
        <v>-33</v>
      </c>
      <c r="F10" s="184">
        <f t="shared" si="7"/>
        <v>197</v>
      </c>
      <c r="G10" s="185">
        <f t="shared" ref="G10:G28" si="8">F10/B10</f>
        <v>0.29271916790490343</v>
      </c>
    </row>
    <row r="11" spans="1:7" x14ac:dyDescent="0.35">
      <c r="A11" s="183" t="s">
        <v>20</v>
      </c>
      <c r="B11" s="184">
        <f>B88</f>
        <v>5093</v>
      </c>
      <c r="C11" s="184">
        <f t="shared" ref="C11:F12" si="9">C88</f>
        <v>5354</v>
      </c>
      <c r="D11" s="184">
        <f t="shared" si="9"/>
        <v>472</v>
      </c>
      <c r="E11" s="184">
        <f t="shared" si="9"/>
        <v>-211</v>
      </c>
      <c r="F11" s="184">
        <f t="shared" si="9"/>
        <v>261</v>
      </c>
      <c r="G11" s="186">
        <f t="shared" si="8"/>
        <v>5.1246809346161395E-2</v>
      </c>
    </row>
    <row r="12" spans="1:7" x14ac:dyDescent="0.35">
      <c r="A12" s="183" t="s">
        <v>4</v>
      </c>
      <c r="B12" s="184">
        <f>B89</f>
        <v>5961</v>
      </c>
      <c r="C12" s="184">
        <f t="shared" si="9"/>
        <v>6336</v>
      </c>
      <c r="D12" s="184">
        <f t="shared" si="9"/>
        <v>507</v>
      </c>
      <c r="E12" s="184">
        <f t="shared" si="9"/>
        <v>-132</v>
      </c>
      <c r="F12" s="184">
        <f t="shared" si="9"/>
        <v>375</v>
      </c>
      <c r="G12" s="185">
        <f t="shared" si="8"/>
        <v>6.2908907901358835E-2</v>
      </c>
    </row>
    <row r="13" spans="1:7" x14ac:dyDescent="0.35">
      <c r="A13" s="183" t="s">
        <v>7</v>
      </c>
      <c r="B13" s="184">
        <f>B93</f>
        <v>3156</v>
      </c>
      <c r="C13" s="184">
        <f t="shared" ref="C13:F13" si="10">C93</f>
        <v>3297</v>
      </c>
      <c r="D13" s="184">
        <f t="shared" si="10"/>
        <v>217</v>
      </c>
      <c r="E13" s="184">
        <f t="shared" si="10"/>
        <v>-76</v>
      </c>
      <c r="F13" s="184">
        <f t="shared" si="10"/>
        <v>141</v>
      </c>
      <c r="G13" s="185"/>
    </row>
    <row r="14" spans="1:7" x14ac:dyDescent="0.35">
      <c r="A14" s="183" t="s">
        <v>14</v>
      </c>
      <c r="B14" s="184">
        <f>B95</f>
        <v>3786</v>
      </c>
      <c r="C14" s="184">
        <f t="shared" ref="C14:F14" si="11">C95</f>
        <v>3981</v>
      </c>
      <c r="D14" s="184">
        <f t="shared" si="11"/>
        <v>244</v>
      </c>
      <c r="E14" s="184">
        <f t="shared" si="11"/>
        <v>-49</v>
      </c>
      <c r="F14" s="184">
        <f t="shared" si="11"/>
        <v>195</v>
      </c>
      <c r="G14" s="185">
        <f t="shared" si="8"/>
        <v>5.150554675118859E-2</v>
      </c>
    </row>
    <row r="15" spans="1:7" x14ac:dyDescent="0.35">
      <c r="A15" s="183" t="s">
        <v>11</v>
      </c>
      <c r="B15" s="184">
        <f t="shared" ref="B15:F17" si="12">B96</f>
        <v>2024</v>
      </c>
      <c r="C15" s="184">
        <f t="shared" si="12"/>
        <v>2133</v>
      </c>
      <c r="D15" s="184">
        <f t="shared" si="12"/>
        <v>176</v>
      </c>
      <c r="E15" s="184">
        <f t="shared" si="12"/>
        <v>-67</v>
      </c>
      <c r="F15" s="184">
        <f t="shared" si="12"/>
        <v>109</v>
      </c>
      <c r="G15" s="185">
        <f t="shared" si="8"/>
        <v>5.3853754940711464E-2</v>
      </c>
    </row>
    <row r="16" spans="1:7" x14ac:dyDescent="0.35">
      <c r="A16" s="183" t="s">
        <v>27</v>
      </c>
      <c r="B16" s="184">
        <f t="shared" si="12"/>
        <v>1204</v>
      </c>
      <c r="C16" s="184">
        <f t="shared" si="12"/>
        <v>1312</v>
      </c>
      <c r="D16" s="184">
        <f t="shared" si="12"/>
        <v>133</v>
      </c>
      <c r="E16" s="184">
        <f t="shared" si="12"/>
        <v>-25</v>
      </c>
      <c r="F16" s="184">
        <f t="shared" si="12"/>
        <v>108</v>
      </c>
      <c r="G16" s="185">
        <f t="shared" si="8"/>
        <v>8.9700996677740868E-2</v>
      </c>
    </row>
    <row r="17" spans="1:7" x14ac:dyDescent="0.35">
      <c r="A17" s="183" t="s">
        <v>9</v>
      </c>
      <c r="B17" s="184">
        <f t="shared" si="12"/>
        <v>4817</v>
      </c>
      <c r="C17" s="184">
        <f t="shared" si="12"/>
        <v>5000</v>
      </c>
      <c r="D17" s="184">
        <f t="shared" si="12"/>
        <v>251</v>
      </c>
      <c r="E17" s="184">
        <f t="shared" si="12"/>
        <v>-68</v>
      </c>
      <c r="F17" s="184">
        <f t="shared" si="12"/>
        <v>183</v>
      </c>
      <c r="G17" s="185">
        <f t="shared" si="8"/>
        <v>3.7990450487855515E-2</v>
      </c>
    </row>
    <row r="18" spans="1:7" x14ac:dyDescent="0.35">
      <c r="A18" s="188" t="s">
        <v>132</v>
      </c>
      <c r="B18" s="189">
        <f>SUM(B19:B21)</f>
        <v>20257</v>
      </c>
      <c r="C18" s="189">
        <f t="shared" ref="C18:F18" si="13">SUM(C19:C21)</f>
        <v>22007</v>
      </c>
      <c r="D18" s="189">
        <f t="shared" si="13"/>
        <v>2366</v>
      </c>
      <c r="E18" s="189">
        <f t="shared" si="13"/>
        <v>-616</v>
      </c>
      <c r="F18" s="189">
        <f t="shared" si="13"/>
        <v>1750</v>
      </c>
      <c r="G18" s="191">
        <f t="shared" si="8"/>
        <v>8.6389889914597423E-2</v>
      </c>
    </row>
    <row r="19" spans="1:7" x14ac:dyDescent="0.35">
      <c r="A19" s="183" t="s">
        <v>36</v>
      </c>
      <c r="B19" s="184">
        <f>B71</f>
        <v>1959</v>
      </c>
      <c r="C19" s="184">
        <f t="shared" ref="C19:F19" si="14">C71</f>
        <v>2119</v>
      </c>
      <c r="D19" s="184">
        <f t="shared" si="14"/>
        <v>180</v>
      </c>
      <c r="E19" s="184">
        <f t="shared" si="14"/>
        <v>-20</v>
      </c>
      <c r="F19" s="184">
        <f t="shared" si="14"/>
        <v>160</v>
      </c>
      <c r="G19" s="185">
        <f t="shared" si="8"/>
        <v>8.1674323634507398E-2</v>
      </c>
    </row>
    <row r="20" spans="1:7" x14ac:dyDescent="0.35">
      <c r="A20" s="183" t="s">
        <v>133</v>
      </c>
      <c r="B20" s="184">
        <f>B82+B94+B79</f>
        <v>17365</v>
      </c>
      <c r="C20" s="184">
        <f t="shared" ref="C20:F20" si="15">C82+C94+C79</f>
        <v>18917</v>
      </c>
      <c r="D20" s="184">
        <f t="shared" si="15"/>
        <v>2134</v>
      </c>
      <c r="E20" s="184">
        <f t="shared" si="15"/>
        <v>-582</v>
      </c>
      <c r="F20" s="184">
        <f t="shared" si="15"/>
        <v>1552</v>
      </c>
      <c r="G20" s="185">
        <f t="shared" si="8"/>
        <v>8.9375179959689036E-2</v>
      </c>
    </row>
    <row r="21" spans="1:7" x14ac:dyDescent="0.35">
      <c r="A21" s="183" t="s">
        <v>44</v>
      </c>
      <c r="B21" s="184">
        <f>B87</f>
        <v>933</v>
      </c>
      <c r="C21" s="184">
        <f t="shared" ref="C21:F21" si="16">C87</f>
        <v>971</v>
      </c>
      <c r="D21" s="184">
        <f t="shared" si="16"/>
        <v>52</v>
      </c>
      <c r="E21" s="184">
        <f t="shared" si="16"/>
        <v>-14</v>
      </c>
      <c r="F21" s="184">
        <f t="shared" si="16"/>
        <v>38</v>
      </c>
      <c r="G21" s="185">
        <f t="shared" si="8"/>
        <v>4.0728831725616289E-2</v>
      </c>
    </row>
    <row r="22" spans="1:7" x14ac:dyDescent="0.35">
      <c r="A22" s="188" t="s">
        <v>16</v>
      </c>
      <c r="B22" s="189">
        <f>SUM(B23:B29)</f>
        <v>57414</v>
      </c>
      <c r="C22" s="189">
        <f>SUM(C23:C29)</f>
        <v>62296</v>
      </c>
      <c r="D22" s="189">
        <f>SUM(D23:D29)</f>
        <v>7077</v>
      </c>
      <c r="E22" s="189">
        <f>SUM(E23:E29)</f>
        <v>-2195</v>
      </c>
      <c r="F22" s="189">
        <f>SUM(F23:F29)</f>
        <v>4882</v>
      </c>
      <c r="G22" s="192">
        <f t="shared" si="8"/>
        <v>8.5031525411920439E-2</v>
      </c>
    </row>
    <row r="23" spans="1:7" x14ac:dyDescent="0.35">
      <c r="A23" s="183" t="s">
        <v>17</v>
      </c>
      <c r="B23" s="184">
        <f>B73</f>
        <v>20546</v>
      </c>
      <c r="C23" s="184">
        <f t="shared" ref="C23:F23" si="17">C73</f>
        <v>22386</v>
      </c>
      <c r="D23" s="184">
        <f t="shared" si="17"/>
        <v>2329</v>
      </c>
      <c r="E23" s="184">
        <f t="shared" si="17"/>
        <v>-489</v>
      </c>
      <c r="F23" s="184">
        <f t="shared" si="17"/>
        <v>1840</v>
      </c>
      <c r="G23" s="185">
        <f t="shared" si="8"/>
        <v>8.9555144553684421E-2</v>
      </c>
    </row>
    <row r="24" spans="1:7" x14ac:dyDescent="0.35">
      <c r="A24" s="183" t="s">
        <v>34</v>
      </c>
      <c r="B24" s="184">
        <f>B83</f>
        <v>3954</v>
      </c>
      <c r="C24" s="184">
        <f t="shared" ref="C24:F24" si="18">C83</f>
        <v>3769</v>
      </c>
      <c r="D24" s="184">
        <f t="shared" si="18"/>
        <v>301</v>
      </c>
      <c r="E24" s="184">
        <f t="shared" si="18"/>
        <v>-486</v>
      </c>
      <c r="F24" s="184">
        <f t="shared" si="18"/>
        <v>-185</v>
      </c>
      <c r="G24" s="185">
        <f t="shared" si="8"/>
        <v>-4.678806272129489E-2</v>
      </c>
    </row>
    <row r="25" spans="1:7" x14ac:dyDescent="0.35">
      <c r="A25" s="183" t="s">
        <v>37</v>
      </c>
      <c r="B25" s="184">
        <f>B75</f>
        <v>12721</v>
      </c>
      <c r="C25" s="184">
        <f t="shared" ref="C25:F27" si="19">C75</f>
        <v>13490</v>
      </c>
      <c r="D25" s="184">
        <f t="shared" si="19"/>
        <v>1208</v>
      </c>
      <c r="E25" s="184">
        <f t="shared" si="19"/>
        <v>-439</v>
      </c>
      <c r="F25" s="184">
        <f t="shared" si="19"/>
        <v>769</v>
      </c>
      <c r="G25" s="185">
        <f t="shared" si="8"/>
        <v>6.0451222388177031E-2</v>
      </c>
    </row>
    <row r="26" spans="1:7" x14ac:dyDescent="0.35">
      <c r="A26" s="183" t="s">
        <v>45</v>
      </c>
      <c r="B26" s="184">
        <f>B76</f>
        <v>150</v>
      </c>
      <c r="C26" s="184">
        <f t="shared" si="19"/>
        <v>183</v>
      </c>
      <c r="D26" s="184">
        <f t="shared" si="19"/>
        <v>35</v>
      </c>
      <c r="E26" s="184">
        <f t="shared" si="19"/>
        <v>-2</v>
      </c>
      <c r="F26" s="184">
        <f t="shared" si="19"/>
        <v>33</v>
      </c>
      <c r="G26" s="185">
        <f t="shared" si="8"/>
        <v>0.22</v>
      </c>
    </row>
    <row r="27" spans="1:7" x14ac:dyDescent="0.35">
      <c r="A27" s="183" t="s">
        <v>39</v>
      </c>
      <c r="B27" s="184">
        <f>B77</f>
        <v>1631</v>
      </c>
      <c r="C27" s="184">
        <f t="shared" si="19"/>
        <v>2238</v>
      </c>
      <c r="D27" s="184">
        <f t="shared" si="19"/>
        <v>660</v>
      </c>
      <c r="E27" s="184">
        <f t="shared" si="19"/>
        <v>-53</v>
      </c>
      <c r="F27" s="184">
        <f t="shared" si="19"/>
        <v>607</v>
      </c>
      <c r="G27" s="185">
        <f t="shared" si="8"/>
        <v>0.37216431637032493</v>
      </c>
    </row>
    <row r="28" spans="1:7" x14ac:dyDescent="0.35">
      <c r="A28" s="183" t="s">
        <v>40</v>
      </c>
      <c r="B28" s="184">
        <f>B91+B90</f>
        <v>9903</v>
      </c>
      <c r="C28" s="184">
        <f t="shared" ref="C28:F28" si="20">C91+C90</f>
        <v>11035</v>
      </c>
      <c r="D28" s="184">
        <f t="shared" si="20"/>
        <v>1641</v>
      </c>
      <c r="E28" s="184">
        <f t="shared" si="20"/>
        <v>-509</v>
      </c>
      <c r="F28" s="184">
        <f t="shared" si="20"/>
        <v>1132</v>
      </c>
      <c r="G28" s="185">
        <f t="shared" si="8"/>
        <v>0.11430879531455114</v>
      </c>
    </row>
    <row r="29" spans="1:7" x14ac:dyDescent="0.35">
      <c r="A29" s="183" t="s">
        <v>26</v>
      </c>
      <c r="B29" s="184">
        <f>B92</f>
        <v>8509</v>
      </c>
      <c r="C29" s="184">
        <f t="shared" ref="C29:F29" si="21">C92</f>
        <v>9195</v>
      </c>
      <c r="D29" s="184">
        <f t="shared" si="21"/>
        <v>903</v>
      </c>
      <c r="E29" s="184">
        <f t="shared" si="21"/>
        <v>-217</v>
      </c>
      <c r="F29" s="184">
        <f t="shared" si="21"/>
        <v>686</v>
      </c>
      <c r="G29" s="186">
        <f>F29/B29</f>
        <v>8.0620519449994127E-2</v>
      </c>
    </row>
    <row r="30" spans="1:7" x14ac:dyDescent="0.35">
      <c r="A30" s="180" t="s">
        <v>134</v>
      </c>
      <c r="B30" s="182">
        <f>B3+B18+B22</f>
        <v>176250</v>
      </c>
      <c r="C30" s="182">
        <f>C3+C18+C22</f>
        <v>187481</v>
      </c>
      <c r="D30" s="182">
        <f>D3+D18+D22</f>
        <v>16880</v>
      </c>
      <c r="E30" s="182">
        <f>E3+E18+E22</f>
        <v>-5649</v>
      </c>
      <c r="F30" s="182">
        <f>F3+F18+F22</f>
        <v>11231</v>
      </c>
      <c r="G30" s="186">
        <f>F30/B30</f>
        <v>6.372198581560283E-2</v>
      </c>
    </row>
    <row r="33" spans="1:6" x14ac:dyDescent="0.35">
      <c r="A33" s="133" t="s">
        <v>5</v>
      </c>
      <c r="B33" s="133" t="str">
        <f t="shared" ref="B33:F42" si="22">C2</f>
        <v xml:space="preserve"> 2021 Pft Jobs</v>
      </c>
      <c r="C33" s="133" t="str">
        <f t="shared" si="22"/>
        <v xml:space="preserve"> 2021 PFT Gains </v>
      </c>
      <c r="D33" s="133" t="str">
        <f t="shared" si="22"/>
        <v xml:space="preserve"> 2021 PFT Losses</v>
      </c>
      <c r="E33" s="133" t="str">
        <f t="shared" si="22"/>
        <v xml:space="preserve"> 2021 PFT Net change  </v>
      </c>
      <c r="F33" s="133" t="str">
        <f t="shared" si="22"/>
        <v>2020-2021 Full-time % Change</v>
      </c>
    </row>
    <row r="34" spans="1:6" x14ac:dyDescent="0.35">
      <c r="A34" s="137" t="s">
        <v>3</v>
      </c>
      <c r="B34" s="138">
        <f t="shared" si="22"/>
        <v>103178</v>
      </c>
      <c r="C34" s="138">
        <f t="shared" si="22"/>
        <v>7437</v>
      </c>
      <c r="D34" s="138">
        <f t="shared" si="22"/>
        <v>-2838</v>
      </c>
      <c r="E34" s="138">
        <f t="shared" si="22"/>
        <v>4599</v>
      </c>
      <c r="F34" s="139">
        <f t="shared" si="22"/>
        <v>4.6652938252569005E-2</v>
      </c>
    </row>
    <row r="35" spans="1:6" x14ac:dyDescent="0.35">
      <c r="A35" s="134" t="s">
        <v>22</v>
      </c>
      <c r="B35" s="140">
        <f t="shared" si="22"/>
        <v>12687</v>
      </c>
      <c r="C35" s="140">
        <f t="shared" si="22"/>
        <v>1000</v>
      </c>
      <c r="D35" s="140">
        <f t="shared" si="22"/>
        <v>-377</v>
      </c>
      <c r="E35" s="140">
        <f t="shared" si="22"/>
        <v>623</v>
      </c>
      <c r="F35" s="141">
        <f t="shared" si="22"/>
        <v>5.1641246684350134E-2</v>
      </c>
    </row>
    <row r="36" spans="1:6" x14ac:dyDescent="0.35">
      <c r="A36" s="134" t="s">
        <v>31</v>
      </c>
      <c r="B36" s="140">
        <f t="shared" si="22"/>
        <v>3754</v>
      </c>
      <c r="C36" s="140">
        <f t="shared" si="22"/>
        <v>319</v>
      </c>
      <c r="D36" s="140">
        <f t="shared" si="22"/>
        <v>-157</v>
      </c>
      <c r="E36" s="140">
        <f t="shared" si="22"/>
        <v>162</v>
      </c>
      <c r="F36" s="141">
        <f t="shared" si="22"/>
        <v>4.5100222717149217E-2</v>
      </c>
    </row>
    <row r="37" spans="1:6" x14ac:dyDescent="0.35">
      <c r="A37" s="134" t="s">
        <v>23</v>
      </c>
      <c r="B37" s="140">
        <f t="shared" si="22"/>
        <v>3591</v>
      </c>
      <c r="C37" s="140">
        <f t="shared" si="22"/>
        <v>312</v>
      </c>
      <c r="D37" s="140">
        <f t="shared" si="22"/>
        <v>-266</v>
      </c>
      <c r="E37" s="140">
        <f t="shared" si="22"/>
        <v>46</v>
      </c>
      <c r="F37" s="141">
        <f t="shared" si="22"/>
        <v>1.2976022566995768E-2</v>
      </c>
    </row>
    <row r="38" spans="1:6" x14ac:dyDescent="0.35">
      <c r="A38" s="134" t="s">
        <v>122</v>
      </c>
      <c r="B38" s="140">
        <f t="shared" si="22"/>
        <v>42141</v>
      </c>
      <c r="C38" s="140">
        <f t="shared" si="22"/>
        <v>2305</v>
      </c>
      <c r="D38" s="140">
        <f t="shared" si="22"/>
        <v>-1205</v>
      </c>
      <c r="E38" s="140">
        <f t="shared" si="22"/>
        <v>1100</v>
      </c>
      <c r="F38" s="141">
        <f t="shared" si="22"/>
        <v>2.6802465826856071E-2</v>
      </c>
    </row>
    <row r="39" spans="1:6" x14ac:dyDescent="0.35">
      <c r="A39" s="134" t="s">
        <v>19</v>
      </c>
      <c r="B39" s="140">
        <f t="shared" si="22"/>
        <v>4732</v>
      </c>
      <c r="C39" s="140">
        <f t="shared" si="22"/>
        <v>505</v>
      </c>
      <c r="D39" s="140">
        <f t="shared" si="22"/>
        <v>-84</v>
      </c>
      <c r="E39" s="140">
        <f t="shared" si="22"/>
        <v>421</v>
      </c>
      <c r="F39" s="141">
        <f t="shared" si="22"/>
        <v>9.7657156112270938E-2</v>
      </c>
    </row>
    <row r="40" spans="1:6" x14ac:dyDescent="0.35">
      <c r="A40" s="134" t="s">
        <v>25</v>
      </c>
      <c r="B40" s="140">
        <f t="shared" si="22"/>
        <v>7990</v>
      </c>
      <c r="C40" s="140">
        <f t="shared" si="22"/>
        <v>766</v>
      </c>
      <c r="D40" s="140">
        <f t="shared" si="22"/>
        <v>-88</v>
      </c>
      <c r="E40" s="140">
        <f t="shared" si="22"/>
        <v>678</v>
      </c>
      <c r="F40" s="141">
        <f t="shared" si="22"/>
        <v>9.2724288840262584E-2</v>
      </c>
    </row>
    <row r="41" spans="1:6" x14ac:dyDescent="0.35">
      <c r="A41" s="134" t="s">
        <v>43</v>
      </c>
      <c r="B41" s="140">
        <f t="shared" si="22"/>
        <v>870</v>
      </c>
      <c r="C41" s="140">
        <f t="shared" si="22"/>
        <v>230</v>
      </c>
      <c r="D41" s="140">
        <f t="shared" si="22"/>
        <v>-33</v>
      </c>
      <c r="E41" s="140">
        <f t="shared" si="22"/>
        <v>197</v>
      </c>
      <c r="F41" s="141">
        <f t="shared" si="22"/>
        <v>0.29271916790490343</v>
      </c>
    </row>
    <row r="42" spans="1:6" x14ac:dyDescent="0.35">
      <c r="A42" s="134" t="s">
        <v>20</v>
      </c>
      <c r="B42" s="140">
        <f t="shared" si="22"/>
        <v>5354</v>
      </c>
      <c r="C42" s="140">
        <f t="shared" si="22"/>
        <v>472</v>
      </c>
      <c r="D42" s="140">
        <f t="shared" si="22"/>
        <v>-211</v>
      </c>
      <c r="E42" s="140">
        <f t="shared" si="22"/>
        <v>261</v>
      </c>
      <c r="F42" s="141">
        <f t="shared" si="22"/>
        <v>5.1246809346161395E-2</v>
      </c>
    </row>
    <row r="43" spans="1:6" x14ac:dyDescent="0.35">
      <c r="A43" s="134" t="s">
        <v>4</v>
      </c>
      <c r="B43" s="140">
        <f t="shared" ref="B43:F52" si="23">C12</f>
        <v>6336</v>
      </c>
      <c r="C43" s="140">
        <f t="shared" si="23"/>
        <v>507</v>
      </c>
      <c r="D43" s="140">
        <f t="shared" si="23"/>
        <v>-132</v>
      </c>
      <c r="E43" s="140">
        <f t="shared" si="23"/>
        <v>375</v>
      </c>
      <c r="F43" s="141">
        <f t="shared" si="23"/>
        <v>6.2908907901358835E-2</v>
      </c>
    </row>
    <row r="44" spans="1:6" x14ac:dyDescent="0.35">
      <c r="A44" s="134" t="s">
        <v>7</v>
      </c>
      <c r="B44" s="140">
        <f t="shared" si="23"/>
        <v>3297</v>
      </c>
      <c r="C44" s="140">
        <f t="shared" si="23"/>
        <v>217</v>
      </c>
      <c r="D44" s="140">
        <f t="shared" si="23"/>
        <v>-76</v>
      </c>
      <c r="E44" s="140">
        <f t="shared" si="23"/>
        <v>141</v>
      </c>
      <c r="F44" s="141">
        <f t="shared" si="23"/>
        <v>0</v>
      </c>
    </row>
    <row r="45" spans="1:6" x14ac:dyDescent="0.35">
      <c r="A45" s="134" t="s">
        <v>14</v>
      </c>
      <c r="B45" s="140">
        <f t="shared" si="23"/>
        <v>3981</v>
      </c>
      <c r="C45" s="140">
        <f t="shared" si="23"/>
        <v>244</v>
      </c>
      <c r="D45" s="140">
        <f t="shared" si="23"/>
        <v>-49</v>
      </c>
      <c r="E45" s="140">
        <f t="shared" si="23"/>
        <v>195</v>
      </c>
      <c r="F45" s="141">
        <f t="shared" si="23"/>
        <v>5.150554675118859E-2</v>
      </c>
    </row>
    <row r="46" spans="1:6" x14ac:dyDescent="0.35">
      <c r="A46" s="134" t="s">
        <v>11</v>
      </c>
      <c r="B46" s="140">
        <f t="shared" si="23"/>
        <v>2133</v>
      </c>
      <c r="C46" s="140">
        <f t="shared" si="23"/>
        <v>176</v>
      </c>
      <c r="D46" s="140">
        <f t="shared" si="23"/>
        <v>-67</v>
      </c>
      <c r="E46" s="140">
        <f t="shared" si="23"/>
        <v>109</v>
      </c>
      <c r="F46" s="141">
        <f t="shared" si="23"/>
        <v>5.3853754940711464E-2</v>
      </c>
    </row>
    <row r="47" spans="1:6" x14ac:dyDescent="0.35">
      <c r="A47" s="134" t="s">
        <v>27</v>
      </c>
      <c r="B47" s="140">
        <f t="shared" si="23"/>
        <v>1312</v>
      </c>
      <c r="C47" s="140">
        <f t="shared" si="23"/>
        <v>133</v>
      </c>
      <c r="D47" s="140">
        <f t="shared" si="23"/>
        <v>-25</v>
      </c>
      <c r="E47" s="140">
        <f t="shared" si="23"/>
        <v>108</v>
      </c>
      <c r="F47" s="141">
        <f t="shared" si="23"/>
        <v>8.9700996677740868E-2</v>
      </c>
    </row>
    <row r="48" spans="1:6" x14ac:dyDescent="0.35">
      <c r="A48" s="134" t="s">
        <v>9</v>
      </c>
      <c r="B48" s="140">
        <f t="shared" si="23"/>
        <v>5000</v>
      </c>
      <c r="C48" s="140">
        <f t="shared" si="23"/>
        <v>251</v>
      </c>
      <c r="D48" s="140">
        <f t="shared" si="23"/>
        <v>-68</v>
      </c>
      <c r="E48" s="140">
        <f t="shared" si="23"/>
        <v>183</v>
      </c>
      <c r="F48" s="141">
        <f t="shared" si="23"/>
        <v>3.7990450487855515E-2</v>
      </c>
    </row>
    <row r="49" spans="1:6" x14ac:dyDescent="0.35">
      <c r="A49" s="137" t="s">
        <v>132</v>
      </c>
      <c r="B49" s="138">
        <f t="shared" si="23"/>
        <v>22007</v>
      </c>
      <c r="C49" s="138">
        <f t="shared" si="23"/>
        <v>2366</v>
      </c>
      <c r="D49" s="138">
        <f t="shared" si="23"/>
        <v>-616</v>
      </c>
      <c r="E49" s="138">
        <f t="shared" si="23"/>
        <v>1750</v>
      </c>
      <c r="F49" s="139">
        <f t="shared" si="23"/>
        <v>8.6389889914597423E-2</v>
      </c>
    </row>
    <row r="50" spans="1:6" x14ac:dyDescent="0.35">
      <c r="A50" s="134" t="s">
        <v>36</v>
      </c>
      <c r="B50" s="140">
        <f t="shared" si="23"/>
        <v>2119</v>
      </c>
      <c r="C50" s="140">
        <f t="shared" si="23"/>
        <v>180</v>
      </c>
      <c r="D50" s="140">
        <f t="shared" si="23"/>
        <v>-20</v>
      </c>
      <c r="E50" s="140">
        <f t="shared" si="23"/>
        <v>160</v>
      </c>
      <c r="F50" s="141">
        <f t="shared" si="23"/>
        <v>8.1674323634507398E-2</v>
      </c>
    </row>
    <row r="51" spans="1:6" x14ac:dyDescent="0.35">
      <c r="A51" s="134" t="s">
        <v>133</v>
      </c>
      <c r="B51" s="140">
        <f t="shared" si="23"/>
        <v>18917</v>
      </c>
      <c r="C51" s="140">
        <f t="shared" si="23"/>
        <v>2134</v>
      </c>
      <c r="D51" s="140">
        <f t="shared" si="23"/>
        <v>-582</v>
      </c>
      <c r="E51" s="140">
        <f t="shared" si="23"/>
        <v>1552</v>
      </c>
      <c r="F51" s="141">
        <f t="shared" si="23"/>
        <v>8.9375179959689036E-2</v>
      </c>
    </row>
    <row r="52" spans="1:6" x14ac:dyDescent="0.35">
      <c r="A52" s="134" t="s">
        <v>44</v>
      </c>
      <c r="B52" s="140">
        <f t="shared" si="23"/>
        <v>971</v>
      </c>
      <c r="C52" s="140">
        <f t="shared" si="23"/>
        <v>52</v>
      </c>
      <c r="D52" s="140">
        <f t="shared" si="23"/>
        <v>-14</v>
      </c>
      <c r="E52" s="140">
        <f t="shared" si="23"/>
        <v>38</v>
      </c>
      <c r="F52" s="141">
        <f t="shared" si="23"/>
        <v>4.0728831725616289E-2</v>
      </c>
    </row>
    <row r="53" spans="1:6" x14ac:dyDescent="0.35">
      <c r="A53" s="137" t="s">
        <v>16</v>
      </c>
      <c r="B53" s="138">
        <f t="shared" ref="B53:F58" si="24">C22</f>
        <v>62296</v>
      </c>
      <c r="C53" s="138">
        <f t="shared" si="24"/>
        <v>7077</v>
      </c>
      <c r="D53" s="138">
        <f t="shared" si="24"/>
        <v>-2195</v>
      </c>
      <c r="E53" s="138">
        <f t="shared" si="24"/>
        <v>4882</v>
      </c>
      <c r="F53" s="139">
        <f t="shared" si="24"/>
        <v>8.5031525411920439E-2</v>
      </c>
    </row>
    <row r="54" spans="1:6" x14ac:dyDescent="0.35">
      <c r="A54" s="142" t="s">
        <v>17</v>
      </c>
      <c r="B54" s="140">
        <f t="shared" si="24"/>
        <v>22386</v>
      </c>
      <c r="C54" s="140">
        <f t="shared" si="24"/>
        <v>2329</v>
      </c>
      <c r="D54" s="140">
        <f t="shared" si="24"/>
        <v>-489</v>
      </c>
      <c r="E54" s="140">
        <f t="shared" si="24"/>
        <v>1840</v>
      </c>
      <c r="F54" s="141">
        <f t="shared" si="24"/>
        <v>8.9555144553684421E-2</v>
      </c>
    </row>
    <row r="55" spans="1:6" x14ac:dyDescent="0.35">
      <c r="A55" s="136" t="s">
        <v>34</v>
      </c>
      <c r="B55" s="140">
        <f t="shared" si="24"/>
        <v>3769</v>
      </c>
      <c r="C55" s="140">
        <f t="shared" si="24"/>
        <v>301</v>
      </c>
      <c r="D55" s="140">
        <f t="shared" si="24"/>
        <v>-486</v>
      </c>
      <c r="E55" s="140">
        <f t="shared" si="24"/>
        <v>-185</v>
      </c>
      <c r="F55" s="141">
        <f t="shared" si="24"/>
        <v>-4.678806272129489E-2</v>
      </c>
    </row>
    <row r="56" spans="1:6" x14ac:dyDescent="0.35">
      <c r="A56" s="134" t="s">
        <v>37</v>
      </c>
      <c r="B56" s="140">
        <f t="shared" si="24"/>
        <v>13490</v>
      </c>
      <c r="C56" s="140">
        <f t="shared" si="24"/>
        <v>1208</v>
      </c>
      <c r="D56" s="140">
        <f t="shared" si="24"/>
        <v>-439</v>
      </c>
      <c r="E56" s="140">
        <f t="shared" si="24"/>
        <v>769</v>
      </c>
      <c r="F56" s="141">
        <f t="shared" si="24"/>
        <v>6.0451222388177031E-2</v>
      </c>
    </row>
    <row r="57" spans="1:6" x14ac:dyDescent="0.35">
      <c r="A57" s="134" t="s">
        <v>45</v>
      </c>
      <c r="B57" s="140">
        <f t="shared" si="24"/>
        <v>183</v>
      </c>
      <c r="C57" s="140">
        <f t="shared" si="24"/>
        <v>35</v>
      </c>
      <c r="D57" s="140">
        <f t="shared" si="24"/>
        <v>-2</v>
      </c>
      <c r="E57" s="140">
        <f t="shared" si="24"/>
        <v>33</v>
      </c>
      <c r="F57" s="141">
        <f t="shared" si="24"/>
        <v>0.22</v>
      </c>
    </row>
    <row r="58" spans="1:6" x14ac:dyDescent="0.35">
      <c r="A58" s="134" t="s">
        <v>39</v>
      </c>
      <c r="B58" s="140">
        <f t="shared" si="24"/>
        <v>2238</v>
      </c>
      <c r="C58" s="140">
        <f t="shared" si="24"/>
        <v>660</v>
      </c>
      <c r="D58" s="140">
        <f t="shared" si="24"/>
        <v>-53</v>
      </c>
      <c r="E58" s="140">
        <f t="shared" si="24"/>
        <v>607</v>
      </c>
      <c r="F58" s="141">
        <f t="shared" si="24"/>
        <v>0.37216431637032493</v>
      </c>
    </row>
    <row r="59" spans="1:6" x14ac:dyDescent="0.35">
      <c r="A59" s="134" t="s">
        <v>40</v>
      </c>
      <c r="B59" s="140">
        <f>C91+C90</f>
        <v>11035</v>
      </c>
      <c r="C59" s="140">
        <f t="shared" ref="C59:E59" si="25">D91+D90</f>
        <v>1641</v>
      </c>
      <c r="D59" s="140">
        <f t="shared" si="25"/>
        <v>-509</v>
      </c>
      <c r="E59" s="140">
        <f t="shared" si="25"/>
        <v>1132</v>
      </c>
      <c r="F59" s="141" t="e">
        <f>#REF!</f>
        <v>#REF!</v>
      </c>
    </row>
    <row r="60" spans="1:6" x14ac:dyDescent="0.35">
      <c r="A60" s="134" t="s">
        <v>26</v>
      </c>
      <c r="B60" s="135">
        <f>C29</f>
        <v>9195</v>
      </c>
      <c r="C60" s="135">
        <f>D29</f>
        <v>903</v>
      </c>
      <c r="D60" s="135">
        <f>E29</f>
        <v>-217</v>
      </c>
      <c r="E60" s="135">
        <f>F29</f>
        <v>686</v>
      </c>
      <c r="F60" s="141">
        <f>G29</f>
        <v>8.0620519449994127E-2</v>
      </c>
    </row>
    <row r="61" spans="1:6" x14ac:dyDescent="0.35">
      <c r="A61" s="137" t="s">
        <v>134</v>
      </c>
      <c r="B61" s="138">
        <f>B34+B49+B53</f>
        <v>187481</v>
      </c>
      <c r="C61" s="138">
        <f t="shared" ref="C61:F61" si="26">C34+C49+C53</f>
        <v>16880</v>
      </c>
      <c r="D61" s="138">
        <f t="shared" si="26"/>
        <v>-5649</v>
      </c>
      <c r="E61" s="138">
        <f t="shared" si="26"/>
        <v>11231</v>
      </c>
      <c r="F61" s="143">
        <f t="shared" si="26"/>
        <v>0.21807435357908686</v>
      </c>
    </row>
    <row r="62" spans="1:6" x14ac:dyDescent="0.35">
      <c r="B62" s="27"/>
      <c r="C62" s="27"/>
      <c r="D62" s="27"/>
      <c r="E62" s="27"/>
      <c r="F62" s="27"/>
    </row>
    <row r="68" spans="1:8" x14ac:dyDescent="0.35">
      <c r="A68" t="s">
        <v>135</v>
      </c>
    </row>
    <row r="69" spans="1:8" x14ac:dyDescent="0.35">
      <c r="A69" s="9" t="s">
        <v>5</v>
      </c>
      <c r="B69" s="9">
        <v>2020</v>
      </c>
      <c r="C69" s="9">
        <v>2021</v>
      </c>
      <c r="D69" s="9">
        <v>2021</v>
      </c>
      <c r="E69" s="9">
        <v>2021</v>
      </c>
      <c r="F69" s="9">
        <v>2021</v>
      </c>
    </row>
    <row r="70" spans="1:8" x14ac:dyDescent="0.35">
      <c r="B70" s="9" t="s">
        <v>136</v>
      </c>
      <c r="C70" s="9" t="s">
        <v>136</v>
      </c>
      <c r="D70" s="9" t="s">
        <v>137</v>
      </c>
      <c r="E70" s="9" t="s">
        <v>0</v>
      </c>
      <c r="F70" s="9" t="s">
        <v>1</v>
      </c>
    </row>
    <row r="71" spans="1:8" x14ac:dyDescent="0.35">
      <c r="A71" s="15" t="s">
        <v>36</v>
      </c>
      <c r="B71" s="11">
        <v>1959</v>
      </c>
      <c r="C71" s="11">
        <v>2119</v>
      </c>
      <c r="D71" s="11">
        <v>180</v>
      </c>
      <c r="E71" s="11">
        <v>-20</v>
      </c>
      <c r="F71" s="15">
        <v>160</v>
      </c>
      <c r="G71" s="1"/>
      <c r="H71" s="11"/>
    </row>
    <row r="72" spans="1:8" x14ac:dyDescent="0.35">
      <c r="A72" s="15" t="s">
        <v>22</v>
      </c>
      <c r="B72" s="11">
        <v>12064</v>
      </c>
      <c r="C72" s="11">
        <v>12687</v>
      </c>
      <c r="D72" s="11">
        <v>1000</v>
      </c>
      <c r="E72" s="11">
        <v>-377</v>
      </c>
      <c r="F72" s="15">
        <v>623</v>
      </c>
      <c r="G72" s="1"/>
      <c r="H72" s="11"/>
    </row>
    <row r="73" spans="1:8" x14ac:dyDescent="0.35">
      <c r="A73" s="15" t="s">
        <v>17</v>
      </c>
      <c r="B73" s="11">
        <v>20546</v>
      </c>
      <c r="C73" s="11">
        <v>22386</v>
      </c>
      <c r="D73" s="11">
        <v>2329</v>
      </c>
      <c r="E73" s="11">
        <v>-489</v>
      </c>
      <c r="F73" s="15">
        <v>1840</v>
      </c>
      <c r="G73" s="1"/>
      <c r="H73" s="11"/>
    </row>
    <row r="74" spans="1:8" x14ac:dyDescent="0.35">
      <c r="A74" s="15" t="s">
        <v>31</v>
      </c>
      <c r="B74" s="11">
        <v>3592</v>
      </c>
      <c r="C74" s="11">
        <v>3754</v>
      </c>
      <c r="D74" s="11">
        <v>319</v>
      </c>
      <c r="E74" s="11">
        <v>-157</v>
      </c>
      <c r="F74" s="15">
        <v>162</v>
      </c>
      <c r="G74" s="1"/>
      <c r="H74" s="11"/>
    </row>
    <row r="75" spans="1:8" x14ac:dyDescent="0.35">
      <c r="A75" s="15" t="s">
        <v>37</v>
      </c>
      <c r="B75" s="11">
        <v>12721</v>
      </c>
      <c r="C75" s="11">
        <v>13490</v>
      </c>
      <c r="D75" s="11">
        <v>1208</v>
      </c>
      <c r="E75" s="11">
        <v>-439</v>
      </c>
      <c r="F75" s="15">
        <v>769</v>
      </c>
      <c r="G75" s="1"/>
      <c r="H75" s="11"/>
    </row>
    <row r="76" spans="1:8" x14ac:dyDescent="0.35">
      <c r="A76" s="15" t="s">
        <v>45</v>
      </c>
      <c r="B76" s="11">
        <v>150</v>
      </c>
      <c r="C76" s="11">
        <v>183</v>
      </c>
      <c r="D76" s="11">
        <v>35</v>
      </c>
      <c r="E76" s="11">
        <v>-2</v>
      </c>
      <c r="F76" s="15">
        <v>33</v>
      </c>
      <c r="G76" s="1"/>
      <c r="H76" s="11"/>
    </row>
    <row r="77" spans="1:8" x14ac:dyDescent="0.35">
      <c r="A77" s="15" t="s">
        <v>39</v>
      </c>
      <c r="B77" s="11">
        <v>1631</v>
      </c>
      <c r="C77" s="11">
        <v>2238</v>
      </c>
      <c r="D77" s="11">
        <v>660</v>
      </c>
      <c r="E77" s="11">
        <v>-53</v>
      </c>
      <c r="F77" s="15">
        <v>607</v>
      </c>
      <c r="G77" s="1"/>
      <c r="H77" s="11"/>
    </row>
    <row r="78" spans="1:8" x14ac:dyDescent="0.35">
      <c r="A78" s="15" t="s">
        <v>23</v>
      </c>
      <c r="B78" s="11">
        <v>3545</v>
      </c>
      <c r="C78" s="11">
        <v>3591</v>
      </c>
      <c r="D78" s="11">
        <v>312</v>
      </c>
      <c r="E78" s="11">
        <v>-266</v>
      </c>
      <c r="F78" s="15">
        <v>46</v>
      </c>
      <c r="G78" s="1"/>
      <c r="H78" s="11"/>
    </row>
    <row r="79" spans="1:8" x14ac:dyDescent="0.35">
      <c r="A79" s="15" t="s">
        <v>30</v>
      </c>
      <c r="B79" s="11">
        <v>15587</v>
      </c>
      <c r="C79" s="11">
        <v>16986</v>
      </c>
      <c r="D79" s="11">
        <v>1964</v>
      </c>
      <c r="E79" s="11">
        <v>-565</v>
      </c>
      <c r="F79" s="15">
        <v>1399</v>
      </c>
      <c r="G79" s="1"/>
      <c r="H79" s="11"/>
    </row>
    <row r="80" spans="1:8" x14ac:dyDescent="0.35">
      <c r="A80" s="15" t="s">
        <v>38</v>
      </c>
      <c r="B80" s="11">
        <v>1919</v>
      </c>
      <c r="C80" s="11">
        <v>2118</v>
      </c>
      <c r="D80" s="11">
        <v>222</v>
      </c>
      <c r="E80" s="11">
        <v>-23</v>
      </c>
      <c r="F80" s="15">
        <v>199</v>
      </c>
      <c r="G80" s="1"/>
      <c r="H80" s="11"/>
    </row>
    <row r="81" spans="1:8" x14ac:dyDescent="0.35">
      <c r="A81" s="15" t="s">
        <v>19</v>
      </c>
      <c r="B81" s="11">
        <v>4311</v>
      </c>
      <c r="C81" s="11">
        <v>4732</v>
      </c>
      <c r="D81" s="11">
        <v>505</v>
      </c>
      <c r="E81" s="11">
        <v>-84</v>
      </c>
      <c r="F81" s="15">
        <v>421</v>
      </c>
      <c r="G81" s="1"/>
      <c r="H81" s="11"/>
    </row>
    <row r="82" spans="1:8" x14ac:dyDescent="0.35">
      <c r="A82" s="15" t="s">
        <v>41</v>
      </c>
      <c r="B82" s="11">
        <v>235</v>
      </c>
      <c r="C82" s="11">
        <v>330</v>
      </c>
      <c r="D82" s="11">
        <v>97</v>
      </c>
      <c r="E82" s="11">
        <v>-2</v>
      </c>
      <c r="F82" s="15">
        <v>95</v>
      </c>
      <c r="G82" s="1"/>
      <c r="H82" s="11"/>
    </row>
    <row r="83" spans="1:8" x14ac:dyDescent="0.35">
      <c r="A83" s="15" t="s">
        <v>34</v>
      </c>
      <c r="B83" s="11">
        <v>3954</v>
      </c>
      <c r="C83" s="11">
        <v>3769</v>
      </c>
      <c r="D83" s="11">
        <v>301</v>
      </c>
      <c r="E83" s="11">
        <v>-486</v>
      </c>
      <c r="F83" s="15">
        <v>-185</v>
      </c>
      <c r="G83" s="1"/>
      <c r="H83" s="11"/>
    </row>
    <row r="84" spans="1:8" x14ac:dyDescent="0.35">
      <c r="A84" s="15" t="s">
        <v>15</v>
      </c>
      <c r="B84" s="11">
        <v>39122</v>
      </c>
      <c r="C84" s="11">
        <v>40023</v>
      </c>
      <c r="D84" s="11">
        <v>2083</v>
      </c>
      <c r="E84" s="11">
        <v>-1182</v>
      </c>
      <c r="F84" s="15">
        <v>901</v>
      </c>
      <c r="G84" s="1"/>
      <c r="H84" s="11"/>
    </row>
    <row r="85" spans="1:8" x14ac:dyDescent="0.35">
      <c r="A85" s="15" t="s">
        <v>25</v>
      </c>
      <c r="B85" s="11">
        <v>7312</v>
      </c>
      <c r="C85" s="11">
        <v>7990</v>
      </c>
      <c r="D85" s="11">
        <v>766</v>
      </c>
      <c r="E85" s="11">
        <v>-88</v>
      </c>
      <c r="F85" s="15">
        <v>678</v>
      </c>
      <c r="G85" s="1"/>
      <c r="H85" s="11"/>
    </row>
    <row r="86" spans="1:8" x14ac:dyDescent="0.35">
      <c r="A86" s="15" t="s">
        <v>43</v>
      </c>
      <c r="B86" s="11">
        <v>673</v>
      </c>
      <c r="C86" s="11">
        <v>870</v>
      </c>
      <c r="D86" s="11">
        <v>230</v>
      </c>
      <c r="E86" s="11">
        <v>-33</v>
      </c>
      <c r="F86" s="15">
        <v>197</v>
      </c>
      <c r="G86" s="1"/>
      <c r="H86" s="11"/>
    </row>
    <row r="87" spans="1:8" x14ac:dyDescent="0.35">
      <c r="A87" s="15" t="s">
        <v>44</v>
      </c>
      <c r="B87" s="11">
        <v>933</v>
      </c>
      <c r="C87" s="11">
        <v>971</v>
      </c>
      <c r="D87" s="11">
        <v>52</v>
      </c>
      <c r="E87" s="11">
        <v>-14</v>
      </c>
      <c r="F87" s="15">
        <v>38</v>
      </c>
      <c r="G87" s="1"/>
      <c r="H87" s="11"/>
    </row>
    <row r="88" spans="1:8" x14ac:dyDescent="0.35">
      <c r="A88" s="15" t="s">
        <v>20</v>
      </c>
      <c r="B88" s="11">
        <v>5093</v>
      </c>
      <c r="C88" s="11">
        <v>5354</v>
      </c>
      <c r="D88" s="11">
        <v>472</v>
      </c>
      <c r="E88" s="11">
        <v>-211</v>
      </c>
      <c r="F88" s="15">
        <v>261</v>
      </c>
      <c r="G88" s="1"/>
      <c r="H88" s="11"/>
    </row>
    <row r="89" spans="1:8" x14ac:dyDescent="0.35">
      <c r="A89" s="15" t="s">
        <v>4</v>
      </c>
      <c r="B89" s="11">
        <v>5961</v>
      </c>
      <c r="C89" s="11">
        <v>6336</v>
      </c>
      <c r="D89" s="11">
        <v>507</v>
      </c>
      <c r="E89" s="11">
        <v>-132</v>
      </c>
      <c r="F89" s="15">
        <v>375</v>
      </c>
      <c r="G89" s="1"/>
      <c r="H89" s="11"/>
    </row>
    <row r="90" spans="1:8" x14ac:dyDescent="0.35">
      <c r="A90" s="15" t="s">
        <v>33</v>
      </c>
      <c r="B90" s="11">
        <v>6288</v>
      </c>
      <c r="C90" s="11">
        <v>6915</v>
      </c>
      <c r="D90" s="11">
        <v>1057</v>
      </c>
      <c r="E90" s="11">
        <v>-430</v>
      </c>
      <c r="F90" s="15">
        <v>627</v>
      </c>
      <c r="G90" s="1"/>
      <c r="H90" s="11"/>
    </row>
    <row r="91" spans="1:8" x14ac:dyDescent="0.35">
      <c r="A91" s="15" t="s">
        <v>40</v>
      </c>
      <c r="B91" s="11">
        <v>3615</v>
      </c>
      <c r="C91" s="11">
        <v>4120</v>
      </c>
      <c r="D91" s="11">
        <v>584</v>
      </c>
      <c r="E91" s="11">
        <v>-79</v>
      </c>
      <c r="F91" s="15">
        <v>505</v>
      </c>
      <c r="G91" s="1"/>
      <c r="H91" s="11"/>
    </row>
    <row r="92" spans="1:8" x14ac:dyDescent="0.35">
      <c r="A92" s="15" t="s">
        <v>26</v>
      </c>
      <c r="B92" s="11">
        <v>8509</v>
      </c>
      <c r="C92" s="11">
        <v>9195</v>
      </c>
      <c r="D92" s="11">
        <v>903</v>
      </c>
      <c r="E92" s="11">
        <v>-217</v>
      </c>
      <c r="F92" s="15">
        <v>686</v>
      </c>
      <c r="G92" s="1"/>
      <c r="H92" s="11"/>
    </row>
    <row r="93" spans="1:8" x14ac:dyDescent="0.35">
      <c r="A93" s="15" t="s">
        <v>7</v>
      </c>
      <c r="B93" s="11">
        <v>3156</v>
      </c>
      <c r="C93" s="11">
        <v>3297</v>
      </c>
      <c r="D93" s="11">
        <v>217</v>
      </c>
      <c r="E93" s="11">
        <v>-76</v>
      </c>
      <c r="F93" s="15">
        <v>141</v>
      </c>
      <c r="G93" s="1"/>
      <c r="H93" s="11"/>
    </row>
    <row r="94" spans="1:8" x14ac:dyDescent="0.35">
      <c r="A94" s="15" t="s">
        <v>42</v>
      </c>
      <c r="B94" s="11">
        <v>1543</v>
      </c>
      <c r="C94" s="11">
        <v>1601</v>
      </c>
      <c r="D94" s="11">
        <v>73</v>
      </c>
      <c r="E94" s="11">
        <v>-15</v>
      </c>
      <c r="F94" s="15">
        <v>58</v>
      </c>
      <c r="G94" s="1"/>
      <c r="H94" s="11"/>
    </row>
    <row r="95" spans="1:8" x14ac:dyDescent="0.35">
      <c r="A95" s="15" t="s">
        <v>14</v>
      </c>
      <c r="B95" s="11">
        <v>3786</v>
      </c>
      <c r="C95" s="11">
        <v>3981</v>
      </c>
      <c r="D95" s="11">
        <v>244</v>
      </c>
      <c r="E95" s="11">
        <v>-49</v>
      </c>
      <c r="F95" s="15">
        <v>195</v>
      </c>
      <c r="G95" s="1"/>
      <c r="H95" s="11"/>
    </row>
    <row r="96" spans="1:8" x14ac:dyDescent="0.35">
      <c r="A96" s="15" t="s">
        <v>11</v>
      </c>
      <c r="B96" s="11">
        <v>2024</v>
      </c>
      <c r="C96" s="11">
        <v>2133</v>
      </c>
      <c r="D96" s="11">
        <v>176</v>
      </c>
      <c r="E96" s="11">
        <v>-67</v>
      </c>
      <c r="F96" s="15">
        <v>109</v>
      </c>
      <c r="G96" s="1"/>
      <c r="H96" s="11"/>
    </row>
    <row r="97" spans="1:10" x14ac:dyDescent="0.35">
      <c r="A97" s="15" t="s">
        <v>27</v>
      </c>
      <c r="B97" s="11">
        <v>1204</v>
      </c>
      <c r="C97" s="11">
        <v>1312</v>
      </c>
      <c r="D97" s="11">
        <v>133</v>
      </c>
      <c r="E97" s="11">
        <v>-25</v>
      </c>
      <c r="F97" s="15">
        <v>108</v>
      </c>
      <c r="G97" s="1"/>
      <c r="H97" s="11"/>
    </row>
    <row r="98" spans="1:10" x14ac:dyDescent="0.35">
      <c r="A98" s="15" t="s">
        <v>9</v>
      </c>
      <c r="B98" s="11">
        <v>4817</v>
      </c>
      <c r="C98" s="11">
        <v>5000</v>
      </c>
      <c r="D98" s="11">
        <v>251</v>
      </c>
      <c r="E98" s="11">
        <v>-68</v>
      </c>
      <c r="F98" s="15">
        <v>183</v>
      </c>
      <c r="G98" s="1"/>
      <c r="H98" s="11"/>
    </row>
    <row r="99" spans="1:10" x14ac:dyDescent="0.35">
      <c r="A99" s="15"/>
      <c r="B99" s="15">
        <f>SUM(B71:B98)</f>
        <v>176250</v>
      </c>
      <c r="C99" s="15">
        <f t="shared" ref="C99:F99" si="27">SUM(C71:C98)</f>
        <v>187481</v>
      </c>
      <c r="D99" s="15">
        <f t="shared" si="27"/>
        <v>16880</v>
      </c>
      <c r="E99" s="15">
        <f t="shared" si="27"/>
        <v>-5649</v>
      </c>
      <c r="F99" s="15">
        <f t="shared" si="27"/>
        <v>11231</v>
      </c>
    </row>
    <row r="100" spans="1:10" x14ac:dyDescent="0.35">
      <c r="J100" s="27">
        <f>B99-B30</f>
        <v>0</v>
      </c>
    </row>
  </sheetData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B997-AB76-4741-9B33-DB5273B019F4}">
  <sheetPr>
    <tabColor rgb="FF00B050"/>
  </sheetPr>
  <dimension ref="A1:P46"/>
  <sheetViews>
    <sheetView topLeftCell="A23" workbookViewId="0">
      <selection activeCell="A47" sqref="A47:XFD47"/>
    </sheetView>
  </sheetViews>
  <sheetFormatPr defaultRowHeight="14.5" x14ac:dyDescent="0.35"/>
  <cols>
    <col min="1" max="1" width="35.6328125" customWidth="1"/>
    <col min="2" max="2" width="9.81640625" customWidth="1"/>
    <col min="3" max="3" width="10.54296875" customWidth="1"/>
    <col min="4" max="4" width="11.1796875" customWidth="1"/>
    <col min="5" max="5" width="9.81640625" customWidth="1"/>
    <col min="6" max="6" width="10.54296875" customWidth="1"/>
    <col min="7" max="7" width="9.81640625" customWidth="1"/>
    <col min="8" max="8" width="11.81640625" customWidth="1"/>
    <col min="9" max="9" width="10" customWidth="1"/>
    <col min="10" max="10" width="9.81640625" customWidth="1"/>
    <col min="11" max="11" width="10" customWidth="1"/>
    <col min="12" max="12" width="9.36328125" customWidth="1"/>
    <col min="13" max="13" width="11.36328125" customWidth="1"/>
    <col min="14" max="14" width="9.54296875" customWidth="1"/>
    <col min="15" max="15" width="14.81640625" customWidth="1"/>
  </cols>
  <sheetData>
    <row r="1" spans="1:16" x14ac:dyDescent="0.35">
      <c r="A1" s="9" t="s">
        <v>150</v>
      </c>
    </row>
    <row r="3" spans="1:16" x14ac:dyDescent="0.35">
      <c r="A3" s="144"/>
      <c r="B3" s="6">
        <f>'3.3'!B3</f>
        <v>2012</v>
      </c>
      <c r="C3" s="6">
        <f>'3.3'!C3</f>
        <v>2013</v>
      </c>
      <c r="D3" s="6">
        <f>'3.3'!D3</f>
        <v>2014</v>
      </c>
      <c r="E3" s="6">
        <f>'3.3'!E3</f>
        <v>2015</v>
      </c>
      <c r="F3" s="6">
        <f>'3.3'!F3</f>
        <v>2016</v>
      </c>
      <c r="G3" s="6">
        <f>'3.3'!G3</f>
        <v>2017</v>
      </c>
      <c r="H3" s="6">
        <f>'3.3'!H3</f>
        <v>2018</v>
      </c>
      <c r="I3" s="6">
        <f>'3.3'!I3</f>
        <v>2019</v>
      </c>
      <c r="J3" s="6">
        <f>'3.3'!J3</f>
        <v>2020</v>
      </c>
      <c r="K3" s="6">
        <f>'3.3'!K3</f>
        <v>2021</v>
      </c>
      <c r="L3" s="6" t="str">
        <f>'3.3'!L3</f>
        <v>2020-2021</v>
      </c>
      <c r="M3" s="6" t="str">
        <f>'3.3'!M3</f>
        <v>% 2020-21</v>
      </c>
      <c r="N3" s="6" t="str">
        <f>'3.3'!N3</f>
        <v>2012-2021</v>
      </c>
      <c r="O3" s="144" t="str">
        <f>'3.3'!P3</f>
        <v>% Change 2012-2021</v>
      </c>
      <c r="P3" s="145"/>
    </row>
    <row r="4" spans="1:16" x14ac:dyDescent="0.35">
      <c r="A4" s="145" t="s">
        <v>109</v>
      </c>
      <c r="B4" s="146">
        <f>B25+B28+B17+B39</f>
        <v>582</v>
      </c>
      <c r="C4" s="146">
        <f t="shared" ref="C4:K4" si="0">C25+C28+C17+C39</f>
        <v>650</v>
      </c>
      <c r="D4" s="146">
        <f t="shared" si="0"/>
        <v>736</v>
      </c>
      <c r="E4" s="146">
        <f t="shared" si="0"/>
        <v>1083</v>
      </c>
      <c r="F4" s="146">
        <f t="shared" si="0"/>
        <v>565</v>
      </c>
      <c r="G4" s="146">
        <f t="shared" si="0"/>
        <v>612</v>
      </c>
      <c r="H4" s="146">
        <f t="shared" si="0"/>
        <v>890</v>
      </c>
      <c r="I4" s="146">
        <f t="shared" si="0"/>
        <v>988</v>
      </c>
      <c r="J4" s="146">
        <f t="shared" si="0"/>
        <v>935</v>
      </c>
      <c r="K4" s="146">
        <f t="shared" si="0"/>
        <v>967</v>
      </c>
      <c r="L4" s="147">
        <f>K4-J4</f>
        <v>32</v>
      </c>
      <c r="M4" s="148">
        <f>L4/J4</f>
        <v>3.4224598930481284E-2</v>
      </c>
      <c r="N4" s="147">
        <f>K4-B4</f>
        <v>385</v>
      </c>
      <c r="O4" s="148">
        <f>N4/B4</f>
        <v>0.66151202749140892</v>
      </c>
      <c r="P4" s="149">
        <f>L4/$L$10</f>
        <v>1.810159520307727E-3</v>
      </c>
    </row>
    <row r="5" spans="1:16" x14ac:dyDescent="0.35">
      <c r="A5" s="145" t="s">
        <v>110</v>
      </c>
      <c r="B5" s="146">
        <f>B18+B20+B24+B26+B27+B30+B31+B32+B33+B34+B38+B40+B41+B42+B43</f>
        <v>81902</v>
      </c>
      <c r="C5" s="146">
        <f t="shared" ref="C5:K5" si="1">C18+C20+C24+C26+C27+C30+C31+C32+C33+C34+C38+C40+C41+C42+C43</f>
        <v>83064</v>
      </c>
      <c r="D5" s="146">
        <f t="shared" si="1"/>
        <v>85106</v>
      </c>
      <c r="E5" s="146">
        <f t="shared" si="1"/>
        <v>89454</v>
      </c>
      <c r="F5" s="146">
        <f t="shared" si="1"/>
        <v>93369</v>
      </c>
      <c r="G5" s="146">
        <f t="shared" si="1"/>
        <v>96120</v>
      </c>
      <c r="H5" s="146">
        <f t="shared" si="1"/>
        <v>101068</v>
      </c>
      <c r="I5" s="146">
        <f t="shared" si="1"/>
        <v>105409</v>
      </c>
      <c r="J5" s="146">
        <f t="shared" si="1"/>
        <v>109532</v>
      </c>
      <c r="K5" s="146">
        <f t="shared" si="1"/>
        <v>114585</v>
      </c>
      <c r="L5" s="147">
        <f t="shared" ref="L5:L10" si="2">K5-J5</f>
        <v>5053</v>
      </c>
      <c r="M5" s="148">
        <f t="shared" ref="M5:M10" si="3">L5/J5</f>
        <v>4.6132637037578063E-2</v>
      </c>
      <c r="N5" s="147">
        <f t="shared" ref="N5:N10" si="4">K5-B5</f>
        <v>32683</v>
      </c>
      <c r="O5" s="148">
        <f t="shared" ref="O5:O10" si="5">N5/B5</f>
        <v>0.39905008424702693</v>
      </c>
      <c r="P5" s="149">
        <f t="shared" ref="P5:P10" si="6">L5/$L$10</f>
        <v>0.28583550175359201</v>
      </c>
    </row>
    <row r="6" spans="1:16" s="9" customFormat="1" x14ac:dyDescent="0.35">
      <c r="A6" s="144" t="s">
        <v>111</v>
      </c>
      <c r="B6" s="150">
        <f>B4+B5</f>
        <v>82484</v>
      </c>
      <c r="C6" s="150">
        <f t="shared" ref="C6:K6" si="7">C4+C5</f>
        <v>83714</v>
      </c>
      <c r="D6" s="150">
        <f t="shared" si="7"/>
        <v>85842</v>
      </c>
      <c r="E6" s="150">
        <f t="shared" si="7"/>
        <v>90537</v>
      </c>
      <c r="F6" s="150">
        <f t="shared" si="7"/>
        <v>93934</v>
      </c>
      <c r="G6" s="150">
        <f t="shared" si="7"/>
        <v>96732</v>
      </c>
      <c r="H6" s="150">
        <f t="shared" si="7"/>
        <v>101958</v>
      </c>
      <c r="I6" s="150">
        <f t="shared" si="7"/>
        <v>106397</v>
      </c>
      <c r="J6" s="150">
        <f t="shared" si="7"/>
        <v>110467</v>
      </c>
      <c r="K6" s="150">
        <f t="shared" si="7"/>
        <v>115552</v>
      </c>
      <c r="L6" s="151">
        <f t="shared" si="2"/>
        <v>5085</v>
      </c>
      <c r="M6" s="152">
        <f t="shared" si="3"/>
        <v>4.603184661482615E-2</v>
      </c>
      <c r="N6" s="151">
        <f t="shared" si="4"/>
        <v>33068</v>
      </c>
      <c r="O6" s="152">
        <f t="shared" si="5"/>
        <v>0.40090199311381602</v>
      </c>
      <c r="P6" s="153">
        <f t="shared" si="6"/>
        <v>0.28764566127389979</v>
      </c>
    </row>
    <row r="7" spans="1:16" x14ac:dyDescent="0.35">
      <c r="A7" s="145" t="s">
        <v>112</v>
      </c>
      <c r="B7" s="154">
        <f>B19+B29+B37</f>
        <v>21527</v>
      </c>
      <c r="C7" s="154">
        <f t="shared" ref="C7:K7" si="8">C19+C29+C37</f>
        <v>22966</v>
      </c>
      <c r="D7" s="154">
        <f t="shared" si="8"/>
        <v>26017</v>
      </c>
      <c r="E7" s="154">
        <f t="shared" si="8"/>
        <v>28943</v>
      </c>
      <c r="F7" s="154">
        <f t="shared" si="8"/>
        <v>31749</v>
      </c>
      <c r="G7" s="154">
        <f t="shared" si="8"/>
        <v>35006</v>
      </c>
      <c r="H7" s="154">
        <f t="shared" si="8"/>
        <v>37370</v>
      </c>
      <c r="I7" s="154">
        <f t="shared" si="8"/>
        <v>41274</v>
      </c>
      <c r="J7" s="154">
        <f t="shared" si="8"/>
        <v>43653</v>
      </c>
      <c r="K7" s="154">
        <f t="shared" si="8"/>
        <v>47586</v>
      </c>
      <c r="L7" s="147">
        <f t="shared" si="2"/>
        <v>3933</v>
      </c>
      <c r="M7" s="148">
        <f t="shared" si="3"/>
        <v>9.0096900556662779E-2</v>
      </c>
      <c r="N7" s="147">
        <f t="shared" si="4"/>
        <v>26059</v>
      </c>
      <c r="O7" s="148">
        <f t="shared" si="5"/>
        <v>1.2105263157894737</v>
      </c>
      <c r="P7" s="149">
        <f t="shared" si="6"/>
        <v>0.22247991854282159</v>
      </c>
    </row>
    <row r="8" spans="1:16" s="160" customFormat="1" x14ac:dyDescent="0.35">
      <c r="A8" s="155" t="s">
        <v>113</v>
      </c>
      <c r="B8" s="156">
        <f>B21+B22+B23+B35+B36</f>
        <v>51852</v>
      </c>
      <c r="C8" s="156">
        <f t="shared" ref="C8:K8" si="9">C21+C22+C23+C35+C36</f>
        <v>54791</v>
      </c>
      <c r="D8" s="156">
        <f t="shared" si="9"/>
        <v>58593</v>
      </c>
      <c r="E8" s="156">
        <f t="shared" si="9"/>
        <v>62762</v>
      </c>
      <c r="F8" s="156">
        <f t="shared" si="9"/>
        <v>69370</v>
      </c>
      <c r="G8" s="156">
        <f t="shared" si="9"/>
        <v>76010</v>
      </c>
      <c r="H8" s="156">
        <f t="shared" si="9"/>
        <v>82568</v>
      </c>
      <c r="I8" s="156">
        <f t="shared" si="9"/>
        <v>88634</v>
      </c>
      <c r="J8" s="156">
        <f t="shared" si="9"/>
        <v>92666</v>
      </c>
      <c r="K8" s="156">
        <f t="shared" si="9"/>
        <v>101326</v>
      </c>
      <c r="L8" s="147">
        <f t="shared" si="2"/>
        <v>8660</v>
      </c>
      <c r="M8" s="157">
        <f t="shared" si="3"/>
        <v>9.3453909740357846E-2</v>
      </c>
      <c r="N8" s="158">
        <f t="shared" si="4"/>
        <v>49474</v>
      </c>
      <c r="O8" s="157">
        <f t="shared" si="5"/>
        <v>0.95413870246085009</v>
      </c>
      <c r="P8" s="159">
        <f t="shared" si="6"/>
        <v>0.48987442018327865</v>
      </c>
    </row>
    <row r="9" spans="1:16" s="9" customFormat="1" x14ac:dyDescent="0.35">
      <c r="A9" s="144" t="s">
        <v>114</v>
      </c>
      <c r="B9" s="150">
        <f>B7+B8</f>
        <v>73379</v>
      </c>
      <c r="C9" s="150">
        <f t="shared" ref="C9:K9" si="10">C7+C8</f>
        <v>77757</v>
      </c>
      <c r="D9" s="150">
        <f t="shared" si="10"/>
        <v>84610</v>
      </c>
      <c r="E9" s="150">
        <f t="shared" si="10"/>
        <v>91705</v>
      </c>
      <c r="F9" s="150">
        <f t="shared" si="10"/>
        <v>101119</v>
      </c>
      <c r="G9" s="150">
        <f t="shared" si="10"/>
        <v>111016</v>
      </c>
      <c r="H9" s="150">
        <f t="shared" si="10"/>
        <v>119938</v>
      </c>
      <c r="I9" s="150">
        <f t="shared" si="10"/>
        <v>129908</v>
      </c>
      <c r="J9" s="150">
        <f t="shared" si="10"/>
        <v>136319</v>
      </c>
      <c r="K9" s="150">
        <f t="shared" si="10"/>
        <v>148912</v>
      </c>
      <c r="L9" s="151">
        <f t="shared" si="2"/>
        <v>12593</v>
      </c>
      <c r="M9" s="152">
        <f t="shared" si="3"/>
        <v>9.2378905361688399E-2</v>
      </c>
      <c r="N9" s="151">
        <f t="shared" si="4"/>
        <v>75533</v>
      </c>
      <c r="O9" s="152">
        <f t="shared" si="5"/>
        <v>1.0293544474577194</v>
      </c>
      <c r="P9" s="153">
        <f t="shared" si="6"/>
        <v>0.71235433872610021</v>
      </c>
    </row>
    <row r="10" spans="1:16" x14ac:dyDescent="0.35">
      <c r="A10" s="161" t="s">
        <v>115</v>
      </c>
      <c r="B10" s="162">
        <f>B6+B9</f>
        <v>155863</v>
      </c>
      <c r="C10" s="162">
        <f t="shared" ref="C10:K10" si="11">C6+C9</f>
        <v>161471</v>
      </c>
      <c r="D10" s="162">
        <f t="shared" si="11"/>
        <v>170452</v>
      </c>
      <c r="E10" s="162">
        <f t="shared" si="11"/>
        <v>182242</v>
      </c>
      <c r="F10" s="162">
        <f t="shared" si="11"/>
        <v>195053</v>
      </c>
      <c r="G10" s="162">
        <f t="shared" si="11"/>
        <v>207748</v>
      </c>
      <c r="H10" s="162">
        <f t="shared" si="11"/>
        <v>221896</v>
      </c>
      <c r="I10" s="162">
        <f t="shared" si="11"/>
        <v>236305</v>
      </c>
      <c r="J10" s="162">
        <f t="shared" si="11"/>
        <v>246786</v>
      </c>
      <c r="K10" s="162">
        <f t="shared" si="11"/>
        <v>264464</v>
      </c>
      <c r="L10" s="147">
        <f t="shared" si="2"/>
        <v>17678</v>
      </c>
      <c r="M10" s="148">
        <f t="shared" si="3"/>
        <v>7.1632912726005527E-2</v>
      </c>
      <c r="N10" s="147">
        <f t="shared" si="4"/>
        <v>108601</v>
      </c>
      <c r="O10" s="148">
        <f t="shared" si="5"/>
        <v>0.69677216529901265</v>
      </c>
      <c r="P10" s="149">
        <f t="shared" si="6"/>
        <v>1</v>
      </c>
    </row>
    <row r="12" spans="1:16" x14ac:dyDescent="0.35">
      <c r="B12" s="3">
        <f>K6-B6</f>
        <v>33068</v>
      </c>
      <c r="P12" s="44">
        <f>P6+P9</f>
        <v>1</v>
      </c>
    </row>
    <row r="13" spans="1:16" x14ac:dyDescent="0.35">
      <c r="B13" s="3">
        <f>K9-B9</f>
        <v>75533</v>
      </c>
    </row>
    <row r="16" spans="1:16" x14ac:dyDescent="0.35">
      <c r="A16" s="18" t="s">
        <v>47</v>
      </c>
      <c r="B16" s="30">
        <f>B3</f>
        <v>2012</v>
      </c>
      <c r="C16" s="30">
        <f t="shared" ref="C16:O16" si="12">C3</f>
        <v>2013</v>
      </c>
      <c r="D16" s="30">
        <f t="shared" si="12"/>
        <v>2014</v>
      </c>
      <c r="E16" s="30">
        <f t="shared" si="12"/>
        <v>2015</v>
      </c>
      <c r="F16" s="30">
        <f t="shared" si="12"/>
        <v>2016</v>
      </c>
      <c r="G16" s="30">
        <f t="shared" si="12"/>
        <v>2017</v>
      </c>
      <c r="H16" s="30">
        <f t="shared" si="12"/>
        <v>2018</v>
      </c>
      <c r="I16" s="30">
        <f t="shared" si="12"/>
        <v>2019</v>
      </c>
      <c r="J16" s="30">
        <f t="shared" si="12"/>
        <v>2020</v>
      </c>
      <c r="K16" s="30">
        <f t="shared" si="12"/>
        <v>2021</v>
      </c>
      <c r="L16" s="30" t="str">
        <f t="shared" si="12"/>
        <v>2020-2021</v>
      </c>
      <c r="M16" s="30" t="str">
        <f>M3</f>
        <v>% 2020-21</v>
      </c>
      <c r="N16" s="30" t="str">
        <f t="shared" si="12"/>
        <v>2012-2021</v>
      </c>
      <c r="O16" s="30" t="str">
        <f t="shared" si="12"/>
        <v>% Change 2012-2021</v>
      </c>
    </row>
    <row r="17" spans="1:15" x14ac:dyDescent="0.35">
      <c r="A17" s="201" t="s">
        <v>36</v>
      </c>
      <c r="B17" s="16">
        <v>230</v>
      </c>
      <c r="C17" s="16">
        <v>286</v>
      </c>
      <c r="D17" s="16">
        <v>341</v>
      </c>
      <c r="E17" s="16">
        <v>332</v>
      </c>
      <c r="F17" s="16">
        <v>301</v>
      </c>
      <c r="G17" s="16">
        <v>257</v>
      </c>
      <c r="H17" s="16">
        <v>257</v>
      </c>
      <c r="I17" s="16">
        <v>277</v>
      </c>
      <c r="J17" s="16">
        <v>278</v>
      </c>
      <c r="K17" s="16">
        <v>278</v>
      </c>
      <c r="L17" s="56">
        <f t="shared" ref="L17:L44" si="13">K17-J17</f>
        <v>0</v>
      </c>
      <c r="M17" s="202">
        <f t="shared" ref="M17:M22" si="14">L17/J17</f>
        <v>0</v>
      </c>
      <c r="N17" s="17">
        <f t="shared" ref="N17:N22" si="15">K17-B17</f>
        <v>48</v>
      </c>
      <c r="O17" s="202">
        <f t="shared" ref="O17:O22" si="16">N17/B17</f>
        <v>0.20869565217391303</v>
      </c>
    </row>
    <row r="18" spans="1:15" x14ac:dyDescent="0.35">
      <c r="A18" s="201" t="s">
        <v>22</v>
      </c>
      <c r="B18" s="16">
        <v>1865</v>
      </c>
      <c r="C18" s="16">
        <v>1856</v>
      </c>
      <c r="D18" s="16">
        <v>1910</v>
      </c>
      <c r="E18" s="16">
        <v>1972</v>
      </c>
      <c r="F18" s="16">
        <v>1956</v>
      </c>
      <c r="G18" s="16">
        <v>2065</v>
      </c>
      <c r="H18" s="16">
        <v>2213</v>
      </c>
      <c r="I18" s="16">
        <v>2106</v>
      </c>
      <c r="J18" s="16">
        <v>2241</v>
      </c>
      <c r="K18" s="16">
        <v>2309</v>
      </c>
      <c r="L18" s="56">
        <f t="shared" si="13"/>
        <v>68</v>
      </c>
      <c r="M18" s="202">
        <f t="shared" si="14"/>
        <v>3.0343596608656851E-2</v>
      </c>
      <c r="N18" s="17">
        <f t="shared" si="15"/>
        <v>444</v>
      </c>
      <c r="O18" s="202">
        <f t="shared" si="16"/>
        <v>0.23806970509383377</v>
      </c>
    </row>
    <row r="19" spans="1:15" s="35" customFormat="1" x14ac:dyDescent="0.35">
      <c r="A19" s="201" t="s">
        <v>17</v>
      </c>
      <c r="B19" s="16">
        <v>2369</v>
      </c>
      <c r="C19" s="16">
        <v>3204</v>
      </c>
      <c r="D19" s="16">
        <v>4110</v>
      </c>
      <c r="E19" s="16">
        <v>5092</v>
      </c>
      <c r="F19" s="16">
        <v>6070</v>
      </c>
      <c r="G19" s="16">
        <v>7076</v>
      </c>
      <c r="H19" s="16">
        <v>9504</v>
      </c>
      <c r="I19" s="16">
        <v>11322</v>
      </c>
      <c r="J19" s="16">
        <v>12409</v>
      </c>
      <c r="K19" s="16">
        <v>13947</v>
      </c>
      <c r="L19" s="56">
        <f t="shared" si="13"/>
        <v>1538</v>
      </c>
      <c r="M19" s="202">
        <f t="shared" si="14"/>
        <v>0.12394229994358932</v>
      </c>
      <c r="N19" s="17">
        <f t="shared" si="15"/>
        <v>11578</v>
      </c>
      <c r="O19" s="202">
        <f t="shared" si="16"/>
        <v>4.8872942169691855</v>
      </c>
    </row>
    <row r="20" spans="1:15" x14ac:dyDescent="0.35">
      <c r="A20" s="201" t="s">
        <v>31</v>
      </c>
      <c r="B20" s="16">
        <v>19426</v>
      </c>
      <c r="C20" s="16">
        <v>19757</v>
      </c>
      <c r="D20" s="16">
        <v>20033</v>
      </c>
      <c r="E20" s="16">
        <v>21689</v>
      </c>
      <c r="F20" s="16">
        <v>23024</v>
      </c>
      <c r="G20" s="16">
        <v>23935</v>
      </c>
      <c r="H20" s="16">
        <v>25799</v>
      </c>
      <c r="I20" s="16">
        <v>27572</v>
      </c>
      <c r="J20" s="16">
        <v>29450</v>
      </c>
      <c r="K20" s="16">
        <v>31384</v>
      </c>
      <c r="L20" s="56">
        <f t="shared" si="13"/>
        <v>1934</v>
      </c>
      <c r="M20" s="163">
        <f t="shared" si="14"/>
        <v>6.5670628183361626E-2</v>
      </c>
      <c r="N20" s="164">
        <f t="shared" si="15"/>
        <v>11958</v>
      </c>
      <c r="O20" s="163">
        <f t="shared" si="16"/>
        <v>0.61556676618964279</v>
      </c>
    </row>
    <row r="21" spans="1:15" s="35" customFormat="1" x14ac:dyDescent="0.35">
      <c r="A21" s="201" t="s">
        <v>37</v>
      </c>
      <c r="B21" s="16">
        <v>14654</v>
      </c>
      <c r="C21" s="16">
        <v>15144</v>
      </c>
      <c r="D21" s="16">
        <v>16004</v>
      </c>
      <c r="E21" s="16">
        <v>15805</v>
      </c>
      <c r="F21" s="16">
        <v>16946</v>
      </c>
      <c r="G21" s="16">
        <v>16611</v>
      </c>
      <c r="H21" s="16">
        <v>17019</v>
      </c>
      <c r="I21" s="16">
        <v>18073</v>
      </c>
      <c r="J21" s="16">
        <v>18127</v>
      </c>
      <c r="K21" s="16">
        <v>19351</v>
      </c>
      <c r="L21" s="56">
        <f t="shared" si="13"/>
        <v>1224</v>
      </c>
      <c r="M21" s="202">
        <f t="shared" si="14"/>
        <v>6.7523583604567769E-2</v>
      </c>
      <c r="N21" s="17">
        <f t="shared" si="15"/>
        <v>4697</v>
      </c>
      <c r="O21" s="202">
        <f t="shared" si="16"/>
        <v>0.32052681861607751</v>
      </c>
    </row>
    <row r="22" spans="1:15" s="35" customFormat="1" x14ac:dyDescent="0.35">
      <c r="A22" s="201" t="s">
        <v>45</v>
      </c>
      <c r="B22" s="16">
        <v>8555</v>
      </c>
      <c r="C22" s="16">
        <v>8828</v>
      </c>
      <c r="D22" s="16">
        <v>8819</v>
      </c>
      <c r="E22" s="16">
        <v>9979</v>
      </c>
      <c r="F22" s="16">
        <v>11009</v>
      </c>
      <c r="G22" s="16">
        <v>12165</v>
      </c>
      <c r="H22" s="16">
        <v>13205</v>
      </c>
      <c r="I22" s="16">
        <v>12975</v>
      </c>
      <c r="J22" s="16">
        <v>13348</v>
      </c>
      <c r="K22" s="16">
        <v>13811</v>
      </c>
      <c r="L22" s="56">
        <f t="shared" si="13"/>
        <v>463</v>
      </c>
      <c r="M22" s="202">
        <f t="shared" si="14"/>
        <v>3.4686844471081807E-2</v>
      </c>
      <c r="N22" s="17">
        <f t="shared" si="15"/>
        <v>5256</v>
      </c>
      <c r="O22" s="202">
        <f t="shared" si="16"/>
        <v>0.61437755698421981</v>
      </c>
    </row>
    <row r="23" spans="1:15" s="35" customFormat="1" x14ac:dyDescent="0.35">
      <c r="A23" s="201" t="s">
        <v>39</v>
      </c>
      <c r="B23" s="16">
        <v>21960</v>
      </c>
      <c r="C23" s="16">
        <v>22862</v>
      </c>
      <c r="D23" s="16">
        <v>24602</v>
      </c>
      <c r="E23" s="16">
        <v>26308</v>
      </c>
      <c r="F23" s="16">
        <v>27892</v>
      </c>
      <c r="G23" s="16">
        <v>30427</v>
      </c>
      <c r="H23" s="16">
        <v>33274</v>
      </c>
      <c r="I23" s="16">
        <v>35638</v>
      </c>
      <c r="J23" s="16">
        <v>35573</v>
      </c>
      <c r="K23" s="16">
        <v>37752</v>
      </c>
      <c r="L23" s="56">
        <f t="shared" si="13"/>
        <v>2179</v>
      </c>
      <c r="M23" s="202">
        <f>L23/J23</f>
        <v>6.1254322098220564E-2</v>
      </c>
      <c r="N23" s="17">
        <f>K23-B23</f>
        <v>15792</v>
      </c>
      <c r="O23" s="202">
        <f>N23/B23</f>
        <v>0.71912568306010927</v>
      </c>
    </row>
    <row r="24" spans="1:15" x14ac:dyDescent="0.35">
      <c r="A24" s="201" t="s">
        <v>23</v>
      </c>
      <c r="B24" s="16">
        <v>14922</v>
      </c>
      <c r="C24" s="16">
        <v>15788</v>
      </c>
      <c r="D24" s="16">
        <v>16788</v>
      </c>
      <c r="E24" s="16">
        <v>18787</v>
      </c>
      <c r="F24" s="16">
        <v>19052</v>
      </c>
      <c r="G24" s="16">
        <v>18716</v>
      </c>
      <c r="H24" s="16">
        <v>18603</v>
      </c>
      <c r="I24" s="16">
        <v>18941</v>
      </c>
      <c r="J24" s="16">
        <v>19733</v>
      </c>
      <c r="K24" s="16">
        <v>20064</v>
      </c>
      <c r="L24" s="56">
        <f t="shared" si="13"/>
        <v>331</v>
      </c>
      <c r="M24" s="202">
        <f t="shared" ref="M24:M44" si="17">L24/J24</f>
        <v>1.6773931992094461E-2</v>
      </c>
      <c r="N24" s="17">
        <f t="shared" ref="N24:N44" si="18">K24-B24</f>
        <v>5142</v>
      </c>
      <c r="O24" s="202">
        <f t="shared" ref="O24:O44" si="19">N24/B24</f>
        <v>0.34459187776437472</v>
      </c>
    </row>
    <row r="25" spans="1:15" x14ac:dyDescent="0.35">
      <c r="A25" s="201" t="s">
        <v>30</v>
      </c>
      <c r="B25" s="16">
        <v>35</v>
      </c>
      <c r="C25" s="16">
        <v>38</v>
      </c>
      <c r="D25" s="16">
        <v>45</v>
      </c>
      <c r="E25" s="16">
        <v>117</v>
      </c>
      <c r="F25" s="16">
        <v>137</v>
      </c>
      <c r="G25" s="16">
        <v>181</v>
      </c>
      <c r="H25" s="16">
        <v>431</v>
      </c>
      <c r="I25" s="16">
        <v>451</v>
      </c>
      <c r="J25" s="16">
        <v>404</v>
      </c>
      <c r="K25" s="16">
        <v>397</v>
      </c>
      <c r="L25" s="56">
        <f t="shared" si="13"/>
        <v>-7</v>
      </c>
      <c r="M25" s="202">
        <f t="shared" si="17"/>
        <v>-1.7326732673267328E-2</v>
      </c>
      <c r="N25" s="17">
        <f t="shared" si="18"/>
        <v>362</v>
      </c>
      <c r="O25" s="202">
        <f t="shared" si="19"/>
        <v>10.342857142857143</v>
      </c>
    </row>
    <row r="26" spans="1:15" x14ac:dyDescent="0.35">
      <c r="A26" s="201" t="s">
        <v>38</v>
      </c>
      <c r="B26" s="16">
        <v>2615</v>
      </c>
      <c r="C26" s="16">
        <v>2490</v>
      </c>
      <c r="D26" s="16">
        <v>2292</v>
      </c>
      <c r="E26" s="16">
        <v>2156</v>
      </c>
      <c r="F26" s="16">
        <v>1745</v>
      </c>
      <c r="G26" s="16">
        <v>1722</v>
      </c>
      <c r="H26" s="16">
        <v>1704</v>
      </c>
      <c r="I26" s="16">
        <v>1741</v>
      </c>
      <c r="J26" s="16">
        <v>1839</v>
      </c>
      <c r="K26" s="16">
        <v>1877</v>
      </c>
      <c r="L26" s="56">
        <f t="shared" si="13"/>
        <v>38</v>
      </c>
      <c r="M26" s="202">
        <f t="shared" si="17"/>
        <v>2.0663404023926048E-2</v>
      </c>
      <c r="N26" s="17">
        <f t="shared" si="18"/>
        <v>-738</v>
      </c>
      <c r="O26" s="202">
        <f t="shared" si="19"/>
        <v>-0.28221797323135756</v>
      </c>
    </row>
    <row r="27" spans="1:15" s="79" customFormat="1" x14ac:dyDescent="0.35">
      <c r="A27" s="203" t="s">
        <v>19</v>
      </c>
      <c r="B27" s="16">
        <v>1778</v>
      </c>
      <c r="C27" s="16">
        <v>1871</v>
      </c>
      <c r="D27" s="16">
        <v>1611</v>
      </c>
      <c r="E27" s="16">
        <v>1533</v>
      </c>
      <c r="F27" s="16">
        <v>1542</v>
      </c>
      <c r="G27" s="16">
        <v>1526</v>
      </c>
      <c r="H27" s="16">
        <v>1531</v>
      </c>
      <c r="I27" s="16">
        <v>1753</v>
      </c>
      <c r="J27" s="16">
        <v>1791</v>
      </c>
      <c r="K27" s="16">
        <v>1728</v>
      </c>
      <c r="L27" s="56">
        <f t="shared" si="13"/>
        <v>-63</v>
      </c>
      <c r="M27" s="163">
        <f t="shared" si="17"/>
        <v>-3.5175879396984924E-2</v>
      </c>
      <c r="N27" s="164">
        <f t="shared" si="18"/>
        <v>-50</v>
      </c>
      <c r="O27" s="163">
        <f t="shared" si="19"/>
        <v>-2.81214848143982E-2</v>
      </c>
    </row>
    <row r="28" spans="1:15" s="79" customFormat="1" x14ac:dyDescent="0.35">
      <c r="A28" s="203" t="s">
        <v>41</v>
      </c>
      <c r="B28" s="16">
        <v>237</v>
      </c>
      <c r="C28" s="16">
        <v>246</v>
      </c>
      <c r="D28" s="16">
        <v>270</v>
      </c>
      <c r="E28" s="16">
        <v>552</v>
      </c>
      <c r="F28" s="16">
        <v>44</v>
      </c>
      <c r="G28" s="16">
        <v>94</v>
      </c>
      <c r="H28" s="16">
        <v>127</v>
      </c>
      <c r="I28" s="16">
        <v>185</v>
      </c>
      <c r="J28" s="16">
        <v>171</v>
      </c>
      <c r="K28" s="16">
        <v>210</v>
      </c>
      <c r="L28" s="56">
        <f t="shared" si="13"/>
        <v>39</v>
      </c>
      <c r="M28" s="163">
        <f t="shared" si="17"/>
        <v>0.22807017543859648</v>
      </c>
      <c r="N28" s="164">
        <f t="shared" si="18"/>
        <v>-27</v>
      </c>
      <c r="O28" s="163">
        <f t="shared" si="19"/>
        <v>-0.11392405063291139</v>
      </c>
    </row>
    <row r="29" spans="1:15" s="179" customFormat="1" x14ac:dyDescent="0.35">
      <c r="A29" s="203" t="s">
        <v>34</v>
      </c>
      <c r="B29" s="16">
        <v>18091</v>
      </c>
      <c r="C29" s="16">
        <v>18577</v>
      </c>
      <c r="D29" s="16">
        <v>19841</v>
      </c>
      <c r="E29" s="16">
        <v>21362</v>
      </c>
      <c r="F29" s="16">
        <v>23039</v>
      </c>
      <c r="G29" s="16">
        <v>25223</v>
      </c>
      <c r="H29" s="16">
        <v>25085</v>
      </c>
      <c r="I29" s="16">
        <v>26700</v>
      </c>
      <c r="J29" s="16">
        <v>27949</v>
      </c>
      <c r="K29" s="16">
        <v>30244</v>
      </c>
      <c r="L29" s="56">
        <f t="shared" si="13"/>
        <v>2295</v>
      </c>
      <c r="M29" s="163">
        <f t="shared" si="17"/>
        <v>8.2113850227199539E-2</v>
      </c>
      <c r="N29" s="164">
        <f t="shared" si="18"/>
        <v>12153</v>
      </c>
      <c r="O29" s="163">
        <f t="shared" si="19"/>
        <v>0.67177049361560992</v>
      </c>
    </row>
    <row r="30" spans="1:15" s="79" customFormat="1" x14ac:dyDescent="0.35">
      <c r="A30" s="203" t="s">
        <v>15</v>
      </c>
      <c r="B30" s="16">
        <v>5773</v>
      </c>
      <c r="C30" s="16">
        <v>5747</v>
      </c>
      <c r="D30" s="16">
        <v>5545</v>
      </c>
      <c r="E30" s="16">
        <v>5629</v>
      </c>
      <c r="F30" s="16">
        <v>5439</v>
      </c>
      <c r="G30" s="16">
        <v>5528</v>
      </c>
      <c r="H30" s="16">
        <v>5675</v>
      </c>
      <c r="I30" s="16">
        <v>5839</v>
      </c>
      <c r="J30" s="16">
        <v>6134</v>
      </c>
      <c r="K30" s="16">
        <v>6223</v>
      </c>
      <c r="L30" s="56">
        <f t="shared" si="13"/>
        <v>89</v>
      </c>
      <c r="M30" s="163">
        <f t="shared" si="17"/>
        <v>1.4509292468209978E-2</v>
      </c>
      <c r="N30" s="164">
        <f t="shared" si="18"/>
        <v>450</v>
      </c>
      <c r="O30" s="163">
        <f t="shared" si="19"/>
        <v>7.7949073272128883E-2</v>
      </c>
    </row>
    <row r="31" spans="1:15" x14ac:dyDescent="0.35">
      <c r="A31" s="201" t="s">
        <v>25</v>
      </c>
      <c r="B31" s="16">
        <v>4006</v>
      </c>
      <c r="C31" s="16">
        <v>4083</v>
      </c>
      <c r="D31" s="16">
        <v>4177</v>
      </c>
      <c r="E31" s="16">
        <v>4524</v>
      </c>
      <c r="F31" s="16">
        <v>4562</v>
      </c>
      <c r="G31" s="16">
        <v>4378</v>
      </c>
      <c r="H31" s="16">
        <v>4456</v>
      </c>
      <c r="I31" s="16">
        <v>4773</v>
      </c>
      <c r="J31" s="16">
        <v>4579</v>
      </c>
      <c r="K31" s="16">
        <v>4762</v>
      </c>
      <c r="L31" s="56">
        <f t="shared" si="13"/>
        <v>183</v>
      </c>
      <c r="M31" s="163">
        <f t="shared" si="17"/>
        <v>3.9965057872898016E-2</v>
      </c>
      <c r="N31" s="164">
        <f t="shared" si="18"/>
        <v>756</v>
      </c>
      <c r="O31" s="163">
        <f t="shared" si="19"/>
        <v>0.18871692461308037</v>
      </c>
    </row>
    <row r="32" spans="1:15" x14ac:dyDescent="0.35">
      <c r="A32" s="201" t="s">
        <v>43</v>
      </c>
      <c r="B32" s="16">
        <v>22141</v>
      </c>
      <c r="C32" s="16">
        <v>22135</v>
      </c>
      <c r="D32" s="16">
        <v>23665</v>
      </c>
      <c r="E32" s="16">
        <v>23562</v>
      </c>
      <c r="F32" s="16">
        <v>25998</v>
      </c>
      <c r="G32" s="16">
        <v>27644</v>
      </c>
      <c r="H32" s="16">
        <v>29673</v>
      </c>
      <c r="I32" s="16">
        <v>31328</v>
      </c>
      <c r="J32" s="16">
        <v>32260</v>
      </c>
      <c r="K32" s="16">
        <v>34777</v>
      </c>
      <c r="L32" s="56">
        <f t="shared" si="13"/>
        <v>2517</v>
      </c>
      <c r="M32" s="202">
        <f t="shared" si="17"/>
        <v>7.8022318660880344E-2</v>
      </c>
      <c r="N32" s="17">
        <f t="shared" si="18"/>
        <v>12636</v>
      </c>
      <c r="O32" s="202">
        <f t="shared" si="19"/>
        <v>0.57070593017478888</v>
      </c>
    </row>
    <row r="33" spans="1:15" x14ac:dyDescent="0.35">
      <c r="A33" s="201" t="s">
        <v>20</v>
      </c>
      <c r="B33" s="16">
        <v>1368</v>
      </c>
      <c r="C33" s="16">
        <v>1210</v>
      </c>
      <c r="D33" s="16">
        <v>1175</v>
      </c>
      <c r="E33" s="16">
        <v>1205</v>
      </c>
      <c r="F33" s="16">
        <v>1228</v>
      </c>
      <c r="G33" s="16">
        <v>1267</v>
      </c>
      <c r="H33" s="16">
        <v>1328</v>
      </c>
      <c r="I33" s="16">
        <v>1549</v>
      </c>
      <c r="J33" s="16">
        <v>1614</v>
      </c>
      <c r="K33" s="16">
        <v>1608</v>
      </c>
      <c r="L33" s="56">
        <f t="shared" si="13"/>
        <v>-6</v>
      </c>
      <c r="M33" s="202">
        <f t="shared" si="17"/>
        <v>-3.7174721189591076E-3</v>
      </c>
      <c r="N33" s="17">
        <f t="shared" si="18"/>
        <v>240</v>
      </c>
      <c r="O33" s="202">
        <f t="shared" si="19"/>
        <v>0.17543859649122806</v>
      </c>
    </row>
    <row r="34" spans="1:15" x14ac:dyDescent="0.35">
      <c r="A34" s="201" t="s">
        <v>4</v>
      </c>
      <c r="B34" s="16">
        <v>604</v>
      </c>
      <c r="C34" s="16">
        <v>616</v>
      </c>
      <c r="D34" s="16">
        <v>637</v>
      </c>
      <c r="E34" s="16">
        <v>677</v>
      </c>
      <c r="F34" s="16">
        <v>695</v>
      </c>
      <c r="G34" s="16">
        <v>750</v>
      </c>
      <c r="H34" s="16">
        <v>767</v>
      </c>
      <c r="I34" s="16">
        <v>783</v>
      </c>
      <c r="J34" s="16">
        <v>741</v>
      </c>
      <c r="K34" s="16">
        <v>762</v>
      </c>
      <c r="L34" s="56">
        <f t="shared" si="13"/>
        <v>21</v>
      </c>
      <c r="M34" s="202">
        <f t="shared" si="17"/>
        <v>2.8340080971659919E-2</v>
      </c>
      <c r="N34" s="17">
        <f t="shared" si="18"/>
        <v>158</v>
      </c>
      <c r="O34" s="202">
        <f t="shared" si="19"/>
        <v>0.26158940397350994</v>
      </c>
    </row>
    <row r="35" spans="1:15" s="35" customFormat="1" x14ac:dyDescent="0.35">
      <c r="A35" s="201" t="s">
        <v>33</v>
      </c>
      <c r="B35" s="16">
        <v>1220</v>
      </c>
      <c r="C35" s="16">
        <v>1392</v>
      </c>
      <c r="D35" s="16">
        <v>1799</v>
      </c>
      <c r="E35" s="16">
        <v>2580</v>
      </c>
      <c r="F35" s="16">
        <v>3766</v>
      </c>
      <c r="G35" s="16">
        <v>4884</v>
      </c>
      <c r="H35" s="16">
        <v>5912</v>
      </c>
      <c r="I35" s="16">
        <v>6808</v>
      </c>
      <c r="J35" s="16">
        <v>7502</v>
      </c>
      <c r="K35" s="16">
        <v>8654</v>
      </c>
      <c r="L35" s="56">
        <f t="shared" si="13"/>
        <v>1152</v>
      </c>
      <c r="M35" s="202">
        <f t="shared" si="17"/>
        <v>0.15355905091975472</v>
      </c>
      <c r="N35" s="17">
        <f t="shared" si="18"/>
        <v>7434</v>
      </c>
      <c r="O35" s="202">
        <f t="shared" si="19"/>
        <v>6.0934426229508194</v>
      </c>
    </row>
    <row r="36" spans="1:15" s="35" customFormat="1" x14ac:dyDescent="0.35">
      <c r="A36" s="201" t="s">
        <v>40</v>
      </c>
      <c r="B36" s="16">
        <v>5463</v>
      </c>
      <c r="C36" s="16">
        <v>6565</v>
      </c>
      <c r="D36" s="16">
        <v>7369</v>
      </c>
      <c r="E36" s="16">
        <v>8090</v>
      </c>
      <c r="F36" s="16">
        <v>9757</v>
      </c>
      <c r="G36" s="16">
        <v>11923</v>
      </c>
      <c r="H36" s="16">
        <v>13158</v>
      </c>
      <c r="I36" s="16">
        <v>15140</v>
      </c>
      <c r="J36" s="16">
        <v>18116</v>
      </c>
      <c r="K36" s="16">
        <v>21758</v>
      </c>
      <c r="L36" s="56">
        <f t="shared" si="13"/>
        <v>3642</v>
      </c>
      <c r="M36" s="202">
        <f t="shared" si="17"/>
        <v>0.20103775667917861</v>
      </c>
      <c r="N36" s="17">
        <f t="shared" si="18"/>
        <v>16295</v>
      </c>
      <c r="O36" s="202">
        <f t="shared" si="19"/>
        <v>2.9827933369943254</v>
      </c>
    </row>
    <row r="37" spans="1:15" s="35" customFormat="1" x14ac:dyDescent="0.35">
      <c r="A37" s="201" t="s">
        <v>26</v>
      </c>
      <c r="B37" s="16">
        <v>1067</v>
      </c>
      <c r="C37" s="16">
        <v>1185</v>
      </c>
      <c r="D37" s="16">
        <v>2066</v>
      </c>
      <c r="E37" s="16">
        <v>2489</v>
      </c>
      <c r="F37" s="16">
        <v>2640</v>
      </c>
      <c r="G37" s="16">
        <v>2707</v>
      </c>
      <c r="H37" s="16">
        <v>2781</v>
      </c>
      <c r="I37" s="16">
        <v>3252</v>
      </c>
      <c r="J37" s="16">
        <v>3295</v>
      </c>
      <c r="K37" s="16">
        <v>3395</v>
      </c>
      <c r="L37" s="56">
        <f t="shared" si="13"/>
        <v>100</v>
      </c>
      <c r="M37" s="202">
        <f t="shared" si="17"/>
        <v>3.0349013657056147E-2</v>
      </c>
      <c r="N37" s="17">
        <f t="shared" si="18"/>
        <v>2328</v>
      </c>
      <c r="O37" s="202">
        <f t="shared" si="19"/>
        <v>2.1818181818181817</v>
      </c>
    </row>
    <row r="38" spans="1:15" x14ac:dyDescent="0.35">
      <c r="A38" s="201" t="s">
        <v>7</v>
      </c>
      <c r="B38" s="16">
        <v>998</v>
      </c>
      <c r="C38" s="16">
        <v>926</v>
      </c>
      <c r="D38" s="16">
        <v>941</v>
      </c>
      <c r="E38" s="16">
        <v>941</v>
      </c>
      <c r="F38" s="16">
        <v>965</v>
      </c>
      <c r="G38" s="16">
        <v>1053</v>
      </c>
      <c r="H38" s="16">
        <v>1110</v>
      </c>
      <c r="I38" s="16">
        <v>840</v>
      </c>
      <c r="J38" s="16">
        <v>860</v>
      </c>
      <c r="K38" s="16">
        <v>819</v>
      </c>
      <c r="L38" s="56">
        <f t="shared" si="13"/>
        <v>-41</v>
      </c>
      <c r="M38" s="202">
        <f t="shared" si="17"/>
        <v>-4.7674418604651166E-2</v>
      </c>
      <c r="N38" s="17">
        <f t="shared" si="18"/>
        <v>-179</v>
      </c>
      <c r="O38" s="202">
        <f t="shared" si="19"/>
        <v>-0.17935871743486975</v>
      </c>
    </row>
    <row r="39" spans="1:15" x14ac:dyDescent="0.35">
      <c r="A39" s="201" t="s">
        <v>42</v>
      </c>
      <c r="B39" s="16">
        <v>80</v>
      </c>
      <c r="C39" s="16">
        <v>80</v>
      </c>
      <c r="D39" s="16">
        <v>80</v>
      </c>
      <c r="E39" s="16">
        <v>82</v>
      </c>
      <c r="F39" s="16">
        <v>83</v>
      </c>
      <c r="G39" s="16">
        <v>80</v>
      </c>
      <c r="H39" s="16">
        <v>75</v>
      </c>
      <c r="I39" s="16">
        <v>75</v>
      </c>
      <c r="J39" s="16">
        <v>82</v>
      </c>
      <c r="K39" s="16">
        <v>82</v>
      </c>
      <c r="L39" s="56">
        <f t="shared" si="13"/>
        <v>0</v>
      </c>
      <c r="M39" s="202">
        <f t="shared" si="17"/>
        <v>0</v>
      </c>
      <c r="N39" s="17">
        <f t="shared" si="18"/>
        <v>2</v>
      </c>
      <c r="O39" s="202">
        <f t="shared" si="19"/>
        <v>2.5000000000000001E-2</v>
      </c>
    </row>
    <row r="40" spans="1:15" x14ac:dyDescent="0.35">
      <c r="A40" s="201" t="s">
        <v>14</v>
      </c>
      <c r="B40" s="16">
        <v>3022</v>
      </c>
      <c r="C40" s="16">
        <v>3116</v>
      </c>
      <c r="D40" s="16">
        <v>3133</v>
      </c>
      <c r="E40" s="16">
        <v>3402</v>
      </c>
      <c r="F40" s="16">
        <v>3766</v>
      </c>
      <c r="G40" s="16">
        <v>4060</v>
      </c>
      <c r="H40" s="16">
        <v>4408</v>
      </c>
      <c r="I40" s="16">
        <v>4260</v>
      </c>
      <c r="J40" s="16">
        <v>4421</v>
      </c>
      <c r="K40" s="16">
        <v>4721</v>
      </c>
      <c r="L40" s="56">
        <f t="shared" si="13"/>
        <v>300</v>
      </c>
      <c r="M40" s="202">
        <f t="shared" si="17"/>
        <v>6.785795068988916E-2</v>
      </c>
      <c r="N40" s="17">
        <f t="shared" si="18"/>
        <v>1699</v>
      </c>
      <c r="O40" s="202">
        <f t="shared" si="19"/>
        <v>0.56221045665122438</v>
      </c>
    </row>
    <row r="41" spans="1:15" x14ac:dyDescent="0.35">
      <c r="A41" s="201" t="s">
        <v>11</v>
      </c>
      <c r="B41" s="16">
        <v>121</v>
      </c>
      <c r="C41" s="16">
        <v>123</v>
      </c>
      <c r="D41" s="16">
        <v>115</v>
      </c>
      <c r="E41" s="16">
        <v>107</v>
      </c>
      <c r="F41" s="16">
        <v>92</v>
      </c>
      <c r="G41" s="16">
        <v>110</v>
      </c>
      <c r="H41" s="16">
        <v>124</v>
      </c>
      <c r="I41" s="16">
        <v>158</v>
      </c>
      <c r="J41" s="16">
        <v>187</v>
      </c>
      <c r="K41" s="16">
        <v>236</v>
      </c>
      <c r="L41" s="56">
        <f t="shared" si="13"/>
        <v>49</v>
      </c>
      <c r="M41" s="202">
        <f t="shared" si="17"/>
        <v>0.26203208556149732</v>
      </c>
      <c r="N41" s="17">
        <f t="shared" si="18"/>
        <v>115</v>
      </c>
      <c r="O41" s="202">
        <f t="shared" si="19"/>
        <v>0.95041322314049592</v>
      </c>
    </row>
    <row r="42" spans="1:15" x14ac:dyDescent="0.35">
      <c r="A42" s="201" t="s">
        <v>27</v>
      </c>
      <c r="B42" s="16">
        <v>2872</v>
      </c>
      <c r="C42" s="16">
        <v>3000</v>
      </c>
      <c r="D42" s="16">
        <v>2728</v>
      </c>
      <c r="E42" s="16">
        <v>2945</v>
      </c>
      <c r="F42" s="16">
        <v>2979</v>
      </c>
      <c r="G42" s="16">
        <v>3030</v>
      </c>
      <c r="H42" s="16">
        <v>3341</v>
      </c>
      <c r="I42" s="16">
        <v>3473</v>
      </c>
      <c r="J42" s="16">
        <v>3387</v>
      </c>
      <c r="K42" s="16">
        <v>3014</v>
      </c>
      <c r="L42" s="56">
        <f t="shared" si="13"/>
        <v>-373</v>
      </c>
      <c r="M42" s="163">
        <f t="shared" si="17"/>
        <v>-0.1101269560082669</v>
      </c>
      <c r="N42" s="164">
        <f t="shared" si="18"/>
        <v>142</v>
      </c>
      <c r="O42" s="163">
        <f t="shared" si="19"/>
        <v>4.944289693593315E-2</v>
      </c>
    </row>
    <row r="43" spans="1:15" x14ac:dyDescent="0.35">
      <c r="A43" s="201" t="s">
        <v>9</v>
      </c>
      <c r="B43" s="16">
        <v>391</v>
      </c>
      <c r="C43" s="16">
        <v>346</v>
      </c>
      <c r="D43" s="16">
        <v>356</v>
      </c>
      <c r="E43" s="16">
        <v>325</v>
      </c>
      <c r="F43" s="16">
        <v>326</v>
      </c>
      <c r="G43" s="16">
        <v>336</v>
      </c>
      <c r="H43" s="16">
        <v>336</v>
      </c>
      <c r="I43" s="16">
        <v>293</v>
      </c>
      <c r="J43" s="16">
        <v>295</v>
      </c>
      <c r="K43" s="16">
        <v>301</v>
      </c>
      <c r="L43" s="56">
        <f t="shared" si="13"/>
        <v>6</v>
      </c>
      <c r="M43" s="202">
        <f t="shared" si="17"/>
        <v>2.0338983050847456E-2</v>
      </c>
      <c r="N43" s="17">
        <f t="shared" si="18"/>
        <v>-90</v>
      </c>
      <c r="O43" s="202">
        <f t="shared" si="19"/>
        <v>-0.23017902813299232</v>
      </c>
    </row>
    <row r="44" spans="1:15" x14ac:dyDescent="0.35">
      <c r="A44" s="18" t="s">
        <v>55</v>
      </c>
      <c r="B44" s="21">
        <f>SUM(B17:B43)</f>
        <v>155863</v>
      </c>
      <c r="C44" s="21">
        <f t="shared" ref="C44:K44" si="20">SUM(C17:C43)</f>
        <v>161471</v>
      </c>
      <c r="D44" s="21">
        <f t="shared" si="20"/>
        <v>170452</v>
      </c>
      <c r="E44" s="21">
        <f t="shared" si="20"/>
        <v>182242</v>
      </c>
      <c r="F44" s="21">
        <f t="shared" si="20"/>
        <v>195053</v>
      </c>
      <c r="G44" s="21">
        <f t="shared" si="20"/>
        <v>207748</v>
      </c>
      <c r="H44" s="21">
        <f t="shared" si="20"/>
        <v>221896</v>
      </c>
      <c r="I44" s="21">
        <f t="shared" si="20"/>
        <v>236305</v>
      </c>
      <c r="J44" s="21">
        <f t="shared" si="20"/>
        <v>246786</v>
      </c>
      <c r="K44" s="21">
        <f t="shared" si="20"/>
        <v>264464</v>
      </c>
      <c r="L44" s="56">
        <f t="shared" si="13"/>
        <v>17678</v>
      </c>
      <c r="M44" s="202">
        <f t="shared" si="17"/>
        <v>7.1632912726005527E-2</v>
      </c>
      <c r="N44" s="17">
        <f t="shared" si="18"/>
        <v>108601</v>
      </c>
      <c r="O44" s="202">
        <f t="shared" si="19"/>
        <v>0.69677216529901265</v>
      </c>
    </row>
    <row r="45" spans="1:15" s="165" customFormat="1" x14ac:dyDescent="0.35">
      <c r="A45" s="39"/>
      <c r="B45" s="40">
        <f>B35+B36</f>
        <v>6683</v>
      </c>
      <c r="C45" s="40">
        <f t="shared" ref="C45:L45" si="21">C35+C36</f>
        <v>7957</v>
      </c>
      <c r="D45" s="40">
        <f t="shared" si="21"/>
        <v>9168</v>
      </c>
      <c r="E45" s="40">
        <f t="shared" si="21"/>
        <v>10670</v>
      </c>
      <c r="F45" s="40">
        <f t="shared" si="21"/>
        <v>13523</v>
      </c>
      <c r="G45" s="40">
        <f t="shared" si="21"/>
        <v>16807</v>
      </c>
      <c r="H45" s="40">
        <f t="shared" si="21"/>
        <v>19070</v>
      </c>
      <c r="I45" s="40">
        <f t="shared" si="21"/>
        <v>21948</v>
      </c>
      <c r="J45" s="40">
        <f t="shared" si="21"/>
        <v>25618</v>
      </c>
      <c r="K45" s="40">
        <f t="shared" si="21"/>
        <v>30412</v>
      </c>
      <c r="L45" s="39">
        <f t="shared" si="21"/>
        <v>4794</v>
      </c>
      <c r="M45" s="15"/>
      <c r="N45" s="15"/>
      <c r="O45" s="15"/>
    </row>
    <row r="46" spans="1:15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193"/>
      <c r="M46" s="194"/>
      <c r="N46" s="3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9605-BAC9-4387-966B-5DB69A492579}">
  <sheetPr>
    <tabColor rgb="FF00B050"/>
  </sheetPr>
  <dimension ref="A1:P67"/>
  <sheetViews>
    <sheetView workbookViewId="0">
      <selection activeCell="J24" sqref="J24"/>
    </sheetView>
  </sheetViews>
  <sheetFormatPr defaultRowHeight="14.5" x14ac:dyDescent="0.35"/>
  <cols>
    <col min="1" max="1" width="36.81640625" customWidth="1"/>
    <col min="2" max="2" width="11.08984375" customWidth="1"/>
    <col min="3" max="3" width="12.453125" customWidth="1"/>
    <col min="4" max="11" width="11.54296875" bestFit="1" customWidth="1"/>
    <col min="13" max="13" width="22.81640625" customWidth="1"/>
    <col min="14" max="14" width="12.54296875" customWidth="1"/>
  </cols>
  <sheetData>
    <row r="1" spans="1:16" x14ac:dyDescent="0.35">
      <c r="A1" s="9" t="s">
        <v>144</v>
      </c>
    </row>
    <row r="3" spans="1:16" x14ac:dyDescent="0.35">
      <c r="B3" s="9">
        <f>'3.4 '!B3</f>
        <v>2012</v>
      </c>
      <c r="C3" s="9">
        <f>'3.4 '!C3</f>
        <v>2013</v>
      </c>
      <c r="D3" s="9">
        <f>'3.4 '!D3</f>
        <v>2014</v>
      </c>
      <c r="E3" s="9">
        <f>'3.4 '!E3</f>
        <v>2015</v>
      </c>
      <c r="F3" s="9">
        <f>'3.4 '!F3</f>
        <v>2016</v>
      </c>
      <c r="G3" s="9">
        <f>'3.4 '!G3</f>
        <v>2017</v>
      </c>
      <c r="H3" s="9">
        <f>'3.4 '!H3</f>
        <v>2018</v>
      </c>
      <c r="I3" s="9">
        <f>'3.4 '!I3</f>
        <v>2019</v>
      </c>
      <c r="J3" s="9">
        <f>'3.4 '!J3</f>
        <v>2020</v>
      </c>
      <c r="K3" s="9">
        <f>'3.4 '!K3</f>
        <v>2021</v>
      </c>
      <c r="L3" s="9" t="s">
        <v>53</v>
      </c>
      <c r="M3" s="9" t="s">
        <v>54</v>
      </c>
      <c r="N3" s="9" t="s">
        <v>95</v>
      </c>
      <c r="O3" s="9" t="s">
        <v>96</v>
      </c>
      <c r="P3" s="9"/>
    </row>
    <row r="4" spans="1:16" x14ac:dyDescent="0.35">
      <c r="A4" t="s">
        <v>109</v>
      </c>
      <c r="B4" s="2">
        <f>B38+B46+B49+B60</f>
        <v>582</v>
      </c>
      <c r="C4" s="2">
        <f t="shared" ref="C4:K4" si="0">C38+C46+C49+C60</f>
        <v>650</v>
      </c>
      <c r="D4" s="2">
        <f t="shared" si="0"/>
        <v>736</v>
      </c>
      <c r="E4" s="2">
        <f t="shared" si="0"/>
        <v>1083</v>
      </c>
      <c r="F4" s="2">
        <f t="shared" si="0"/>
        <v>565</v>
      </c>
      <c r="G4" s="2">
        <f t="shared" si="0"/>
        <v>612</v>
      </c>
      <c r="H4" s="2">
        <f t="shared" si="0"/>
        <v>890</v>
      </c>
      <c r="I4" s="2">
        <f t="shared" si="0"/>
        <v>988</v>
      </c>
      <c r="J4" s="2">
        <f t="shared" si="0"/>
        <v>935</v>
      </c>
      <c r="K4" s="2">
        <f t="shared" si="0"/>
        <v>967</v>
      </c>
      <c r="L4" s="3">
        <f>K4-J4</f>
        <v>32</v>
      </c>
      <c r="M4" s="14">
        <f>L4/J4</f>
        <v>3.4224598930481284E-2</v>
      </c>
      <c r="N4" s="3">
        <f>K4-B4</f>
        <v>385</v>
      </c>
      <c r="O4" s="14">
        <f>N4/B4</f>
        <v>0.66151202749140892</v>
      </c>
    </row>
    <row r="5" spans="1:16" x14ac:dyDescent="0.35">
      <c r="A5" t="s">
        <v>110</v>
      </c>
      <c r="B5" s="2">
        <f>B39+B41+B45+B47+B48+B51+B52+B53+B54+B55+B59+B62++B63+B61+B64</f>
        <v>81902</v>
      </c>
      <c r="C5" s="2">
        <f t="shared" ref="C5:K5" si="1">C39+C41+C45+C47+C48+C51+C52+C53+C54+C55+C59+C62++C63+C61+C64</f>
        <v>83064</v>
      </c>
      <c r="D5" s="2">
        <f t="shared" si="1"/>
        <v>85106</v>
      </c>
      <c r="E5" s="2">
        <f t="shared" si="1"/>
        <v>89454</v>
      </c>
      <c r="F5" s="2">
        <f t="shared" si="1"/>
        <v>93369</v>
      </c>
      <c r="G5" s="2">
        <f t="shared" si="1"/>
        <v>96120</v>
      </c>
      <c r="H5" s="2">
        <f t="shared" si="1"/>
        <v>101068</v>
      </c>
      <c r="I5" s="2">
        <f t="shared" si="1"/>
        <v>105409</v>
      </c>
      <c r="J5" s="2">
        <f t="shared" si="1"/>
        <v>109532</v>
      </c>
      <c r="K5" s="2">
        <f t="shared" si="1"/>
        <v>114585</v>
      </c>
      <c r="L5" s="3">
        <f t="shared" ref="L5:L10" si="2">K5-J5</f>
        <v>5053</v>
      </c>
      <c r="M5" s="14">
        <f t="shared" ref="M5:M10" si="3">L5/J5</f>
        <v>4.6132637037578063E-2</v>
      </c>
      <c r="N5" s="3">
        <f t="shared" ref="N5:N10" si="4">K5-B5</f>
        <v>32683</v>
      </c>
      <c r="O5" s="14">
        <f t="shared" ref="O5:O10" si="5">N5/B5</f>
        <v>0.39905008424702693</v>
      </c>
    </row>
    <row r="6" spans="1:16" x14ac:dyDescent="0.35">
      <c r="A6" s="9" t="s">
        <v>111</v>
      </c>
      <c r="B6" s="13">
        <f>B4+B5</f>
        <v>82484</v>
      </c>
      <c r="C6" s="13">
        <f t="shared" ref="C6:K6" si="6">C4+C5</f>
        <v>83714</v>
      </c>
      <c r="D6" s="13">
        <f t="shared" si="6"/>
        <v>85842</v>
      </c>
      <c r="E6" s="13">
        <f t="shared" si="6"/>
        <v>90537</v>
      </c>
      <c r="F6" s="13">
        <f t="shared" si="6"/>
        <v>93934</v>
      </c>
      <c r="G6" s="13">
        <f t="shared" si="6"/>
        <v>96732</v>
      </c>
      <c r="H6" s="13">
        <f t="shared" si="6"/>
        <v>101958</v>
      </c>
      <c r="I6" s="13">
        <f t="shared" si="6"/>
        <v>106397</v>
      </c>
      <c r="J6" s="13">
        <f t="shared" si="6"/>
        <v>110467</v>
      </c>
      <c r="K6" s="13">
        <f t="shared" si="6"/>
        <v>115552</v>
      </c>
      <c r="L6" s="3">
        <f t="shared" si="2"/>
        <v>5085</v>
      </c>
      <c r="M6" s="14">
        <f t="shared" si="3"/>
        <v>4.603184661482615E-2</v>
      </c>
      <c r="N6" s="3">
        <f t="shared" si="4"/>
        <v>33068</v>
      </c>
      <c r="O6" s="14">
        <f t="shared" si="5"/>
        <v>0.40090199311381602</v>
      </c>
    </row>
    <row r="7" spans="1:16" x14ac:dyDescent="0.35">
      <c r="A7" t="s">
        <v>112</v>
      </c>
      <c r="B7" s="2">
        <f>B40+B50+B58</f>
        <v>21527</v>
      </c>
      <c r="C7" s="2">
        <f t="shared" ref="C7:K7" si="7">C40+C50+C58</f>
        <v>22966</v>
      </c>
      <c r="D7" s="2">
        <f t="shared" si="7"/>
        <v>26017</v>
      </c>
      <c r="E7" s="2">
        <f t="shared" si="7"/>
        <v>28943</v>
      </c>
      <c r="F7" s="2">
        <f t="shared" si="7"/>
        <v>31749</v>
      </c>
      <c r="G7" s="2">
        <f t="shared" si="7"/>
        <v>35006</v>
      </c>
      <c r="H7" s="2">
        <f t="shared" si="7"/>
        <v>37370</v>
      </c>
      <c r="I7" s="2">
        <f t="shared" si="7"/>
        <v>41274</v>
      </c>
      <c r="J7" s="2">
        <f t="shared" si="7"/>
        <v>43653</v>
      </c>
      <c r="K7" s="2">
        <f t="shared" si="7"/>
        <v>47586</v>
      </c>
      <c r="L7" s="3">
        <f t="shared" si="2"/>
        <v>3933</v>
      </c>
      <c r="M7" s="14">
        <f t="shared" si="3"/>
        <v>9.0096900556662779E-2</v>
      </c>
      <c r="N7" s="3">
        <f t="shared" si="4"/>
        <v>26059</v>
      </c>
      <c r="O7" s="14">
        <f t="shared" si="5"/>
        <v>1.2105263157894737</v>
      </c>
    </row>
    <row r="8" spans="1:16" x14ac:dyDescent="0.35">
      <c r="A8" t="s">
        <v>113</v>
      </c>
      <c r="B8" s="2">
        <f>B42+B43+B44+B56+B57</f>
        <v>51852</v>
      </c>
      <c r="C8" s="2">
        <f t="shared" ref="C8:K8" si="8">C42+C43+C44+C56+C57</f>
        <v>54791</v>
      </c>
      <c r="D8" s="2">
        <f t="shared" si="8"/>
        <v>58593</v>
      </c>
      <c r="E8" s="2">
        <f t="shared" si="8"/>
        <v>62762</v>
      </c>
      <c r="F8" s="2">
        <f t="shared" si="8"/>
        <v>69370</v>
      </c>
      <c r="G8" s="2">
        <f t="shared" si="8"/>
        <v>76010</v>
      </c>
      <c r="H8" s="2">
        <f t="shared" si="8"/>
        <v>82568</v>
      </c>
      <c r="I8" s="2">
        <f t="shared" si="8"/>
        <v>88634</v>
      </c>
      <c r="J8" s="2">
        <f t="shared" si="8"/>
        <v>92666</v>
      </c>
      <c r="K8" s="2">
        <f t="shared" si="8"/>
        <v>101326</v>
      </c>
      <c r="L8" s="3">
        <f t="shared" si="2"/>
        <v>8660</v>
      </c>
      <c r="M8" s="14">
        <f t="shared" si="3"/>
        <v>9.3453909740357846E-2</v>
      </c>
      <c r="N8" s="3">
        <f t="shared" si="4"/>
        <v>49474</v>
      </c>
      <c r="O8" s="14">
        <f t="shared" si="5"/>
        <v>0.95413870246085009</v>
      </c>
    </row>
    <row r="9" spans="1:16" x14ac:dyDescent="0.35">
      <c r="A9" s="9" t="s">
        <v>114</v>
      </c>
      <c r="B9" s="13">
        <f>B7+B8</f>
        <v>73379</v>
      </c>
      <c r="C9" s="13">
        <f t="shared" ref="C9:K9" si="9">C7+C8</f>
        <v>77757</v>
      </c>
      <c r="D9" s="13">
        <f t="shared" si="9"/>
        <v>84610</v>
      </c>
      <c r="E9" s="13">
        <f t="shared" si="9"/>
        <v>91705</v>
      </c>
      <c r="F9" s="13">
        <f t="shared" si="9"/>
        <v>101119</v>
      </c>
      <c r="G9" s="13">
        <f t="shared" si="9"/>
        <v>111016</v>
      </c>
      <c r="H9" s="13">
        <f t="shared" si="9"/>
        <v>119938</v>
      </c>
      <c r="I9" s="13">
        <f t="shared" si="9"/>
        <v>129908</v>
      </c>
      <c r="J9" s="13">
        <f t="shared" si="9"/>
        <v>136319</v>
      </c>
      <c r="K9" s="13">
        <f t="shared" si="9"/>
        <v>148912</v>
      </c>
      <c r="L9" s="69">
        <f t="shared" si="2"/>
        <v>12593</v>
      </c>
      <c r="M9" s="166">
        <f t="shared" si="3"/>
        <v>9.2378905361688399E-2</v>
      </c>
      <c r="N9" s="69">
        <f t="shared" si="4"/>
        <v>75533</v>
      </c>
      <c r="O9" s="166">
        <f t="shared" si="5"/>
        <v>1.0293544474577194</v>
      </c>
    </row>
    <row r="10" spans="1:16" x14ac:dyDescent="0.35">
      <c r="A10" s="9" t="s">
        <v>115</v>
      </c>
      <c r="B10" s="13">
        <f>B6+B9</f>
        <v>155863</v>
      </c>
      <c r="C10" s="13">
        <f t="shared" ref="C10:K10" si="10">C6+C9</f>
        <v>161471</v>
      </c>
      <c r="D10" s="13">
        <f t="shared" si="10"/>
        <v>170452</v>
      </c>
      <c r="E10" s="13">
        <f t="shared" si="10"/>
        <v>182242</v>
      </c>
      <c r="F10" s="13">
        <f t="shared" si="10"/>
        <v>195053</v>
      </c>
      <c r="G10" s="13">
        <f t="shared" si="10"/>
        <v>207748</v>
      </c>
      <c r="H10" s="13">
        <f t="shared" si="10"/>
        <v>221896</v>
      </c>
      <c r="I10" s="13">
        <f t="shared" si="10"/>
        <v>236305</v>
      </c>
      <c r="J10" s="13">
        <f t="shared" si="10"/>
        <v>246786</v>
      </c>
      <c r="K10" s="13">
        <f t="shared" si="10"/>
        <v>264464</v>
      </c>
      <c r="L10" s="69">
        <f t="shared" si="2"/>
        <v>17678</v>
      </c>
      <c r="M10" s="166">
        <f t="shared" si="3"/>
        <v>7.1632912726005527E-2</v>
      </c>
      <c r="N10" s="69">
        <f t="shared" si="4"/>
        <v>108601</v>
      </c>
      <c r="O10" s="166">
        <f t="shared" si="5"/>
        <v>0.69677216529901265</v>
      </c>
    </row>
    <row r="12" spans="1:16" x14ac:dyDescent="0.35">
      <c r="B12" s="9">
        <f>B3</f>
        <v>2012</v>
      </c>
      <c r="C12" s="9">
        <f t="shared" ref="C12:K12" si="11">C3</f>
        <v>2013</v>
      </c>
      <c r="D12" s="9">
        <f t="shared" si="11"/>
        <v>2014</v>
      </c>
      <c r="E12" s="9">
        <f t="shared" si="11"/>
        <v>2015</v>
      </c>
      <c r="F12" s="9">
        <f t="shared" si="11"/>
        <v>2016</v>
      </c>
      <c r="G12" s="9">
        <f t="shared" si="11"/>
        <v>2017</v>
      </c>
      <c r="H12" s="9">
        <f t="shared" si="11"/>
        <v>2018</v>
      </c>
      <c r="I12" s="9">
        <f t="shared" si="11"/>
        <v>2019</v>
      </c>
      <c r="J12" s="9">
        <f t="shared" si="11"/>
        <v>2020</v>
      </c>
      <c r="K12" s="9">
        <f t="shared" si="11"/>
        <v>2021</v>
      </c>
    </row>
    <row r="13" spans="1:16" x14ac:dyDescent="0.35">
      <c r="A13" t="s">
        <v>109</v>
      </c>
      <c r="B13" s="14">
        <f>B4/B$10</f>
        <v>3.73404849130326E-3</v>
      </c>
      <c r="C13" s="14">
        <f>C4/C$10</f>
        <v>4.0254906453790467E-3</v>
      </c>
      <c r="D13" s="14">
        <f t="shared" ref="D13:J13" si="12">D4/D$10</f>
        <v>4.3179311477718066E-3</v>
      </c>
      <c r="E13" s="14">
        <f t="shared" si="12"/>
        <v>5.9426476882387157E-3</v>
      </c>
      <c r="F13" s="14">
        <f t="shared" si="12"/>
        <v>2.896648603200156E-3</v>
      </c>
      <c r="G13" s="14">
        <f t="shared" si="12"/>
        <v>2.94587673527543E-3</v>
      </c>
      <c r="H13" s="14">
        <f t="shared" si="12"/>
        <v>4.0108879835598658E-3</v>
      </c>
      <c r="I13" s="14">
        <f t="shared" si="12"/>
        <v>4.1810372188485221E-3</v>
      </c>
      <c r="J13" s="14">
        <f t="shared" si="12"/>
        <v>3.7887076252299564E-3</v>
      </c>
      <c r="K13" s="14">
        <f>K4/K$10</f>
        <v>3.6564522959646683E-3</v>
      </c>
    </row>
    <row r="14" spans="1:16" x14ac:dyDescent="0.35">
      <c r="A14" t="s">
        <v>110</v>
      </c>
      <c r="B14" s="14">
        <f t="shared" ref="B14:K19" si="13">B5/B$10</f>
        <v>0.52547429473319518</v>
      </c>
      <c r="C14" s="14">
        <f t="shared" si="13"/>
        <v>0.51442054610425403</v>
      </c>
      <c r="D14" s="14">
        <f t="shared" si="13"/>
        <v>0.49929598948677634</v>
      </c>
      <c r="E14" s="14">
        <f t="shared" si="13"/>
        <v>0.49085282207175074</v>
      </c>
      <c r="F14" s="14">
        <f t="shared" si="13"/>
        <v>0.4786852804109652</v>
      </c>
      <c r="G14" s="14">
        <f t="shared" si="13"/>
        <v>0.46267593430502341</v>
      </c>
      <c r="H14" s="14">
        <f t="shared" si="13"/>
        <v>0.45547463676677363</v>
      </c>
      <c r="I14" s="14">
        <f t="shared" si="13"/>
        <v>0.44607181396923468</v>
      </c>
      <c r="J14" s="14">
        <f t="shared" si="13"/>
        <v>0.44383392899110968</v>
      </c>
      <c r="K14" s="14">
        <f t="shared" si="13"/>
        <v>0.43327258152338316</v>
      </c>
    </row>
    <row r="15" spans="1:16" x14ac:dyDescent="0.35">
      <c r="A15" s="9" t="s">
        <v>111</v>
      </c>
      <c r="B15" s="166">
        <f t="shared" si="13"/>
        <v>0.52920834322449839</v>
      </c>
      <c r="C15" s="166">
        <f t="shared" si="13"/>
        <v>0.51844603674963308</v>
      </c>
      <c r="D15" s="166">
        <f t="shared" si="13"/>
        <v>0.50361392063454813</v>
      </c>
      <c r="E15" s="166">
        <f t="shared" si="13"/>
        <v>0.49679546975998945</v>
      </c>
      <c r="F15" s="166">
        <f t="shared" si="13"/>
        <v>0.48158192901416536</v>
      </c>
      <c r="G15" s="166">
        <f t="shared" si="13"/>
        <v>0.46562181104029882</v>
      </c>
      <c r="H15" s="166">
        <f t="shared" si="13"/>
        <v>0.4594855247503335</v>
      </c>
      <c r="I15" s="166">
        <f t="shared" si="13"/>
        <v>0.45025285118808323</v>
      </c>
      <c r="J15" s="166">
        <f t="shared" si="13"/>
        <v>0.44762263661633966</v>
      </c>
      <c r="K15" s="166">
        <f t="shared" si="13"/>
        <v>0.43692903381934783</v>
      </c>
    </row>
    <row r="16" spans="1:16" x14ac:dyDescent="0.35">
      <c r="A16" t="s">
        <v>112</v>
      </c>
      <c r="B16" s="14">
        <f t="shared" si="13"/>
        <v>0.13811488294207092</v>
      </c>
      <c r="C16" s="14">
        <f t="shared" si="13"/>
        <v>0.14222987409503873</v>
      </c>
      <c r="D16" s="14">
        <f t="shared" si="13"/>
        <v>0.15263534602116724</v>
      </c>
      <c r="E16" s="14">
        <f t="shared" si="13"/>
        <v>0.15881629920654952</v>
      </c>
      <c r="F16" s="14">
        <f t="shared" si="13"/>
        <v>0.16277114425310044</v>
      </c>
      <c r="G16" s="14">
        <f t="shared" si="13"/>
        <v>0.16850222384812369</v>
      </c>
      <c r="H16" s="14">
        <f t="shared" si="13"/>
        <v>0.1684122291523957</v>
      </c>
      <c r="I16" s="14">
        <f t="shared" si="13"/>
        <v>0.17466409936311122</v>
      </c>
      <c r="J16" s="14">
        <f t="shared" si="13"/>
        <v>0.17688604702049548</v>
      </c>
      <c r="K16" s="14">
        <f t="shared" si="13"/>
        <v>0.17993375279811241</v>
      </c>
    </row>
    <row r="17" spans="1:11" x14ac:dyDescent="0.35">
      <c r="A17" t="s">
        <v>113</v>
      </c>
      <c r="B17" s="14">
        <f t="shared" si="13"/>
        <v>0.33267677383343064</v>
      </c>
      <c r="C17" s="14">
        <f t="shared" si="13"/>
        <v>0.33932408915532819</v>
      </c>
      <c r="D17" s="14">
        <f t="shared" si="13"/>
        <v>0.34375073334428463</v>
      </c>
      <c r="E17" s="14">
        <f t="shared" si="13"/>
        <v>0.344388231033461</v>
      </c>
      <c r="F17" s="14">
        <f t="shared" si="13"/>
        <v>0.35564692673273418</v>
      </c>
      <c r="G17" s="14">
        <f t="shared" si="13"/>
        <v>0.36587596511157749</v>
      </c>
      <c r="H17" s="14">
        <f t="shared" si="13"/>
        <v>0.37210224609727077</v>
      </c>
      <c r="I17" s="14">
        <f t="shared" si="13"/>
        <v>0.37508304944880555</v>
      </c>
      <c r="J17" s="14">
        <f t="shared" si="13"/>
        <v>0.37549131636316485</v>
      </c>
      <c r="K17" s="14">
        <f t="shared" si="13"/>
        <v>0.38313721338253975</v>
      </c>
    </row>
    <row r="18" spans="1:11" x14ac:dyDescent="0.35">
      <c r="A18" s="9" t="s">
        <v>114</v>
      </c>
      <c r="B18" s="166">
        <f t="shared" si="13"/>
        <v>0.47079165677550155</v>
      </c>
      <c r="C18" s="166">
        <f t="shared" si="13"/>
        <v>0.48155396325036692</v>
      </c>
      <c r="D18" s="166">
        <f t="shared" si="13"/>
        <v>0.49638607936545187</v>
      </c>
      <c r="E18" s="166">
        <f t="shared" si="13"/>
        <v>0.50320453024001055</v>
      </c>
      <c r="F18" s="166">
        <f t="shared" si="13"/>
        <v>0.51841807098583459</v>
      </c>
      <c r="G18" s="166">
        <f t="shared" si="13"/>
        <v>0.53437818895970113</v>
      </c>
      <c r="H18" s="166">
        <f t="shared" si="13"/>
        <v>0.54051447524966656</v>
      </c>
      <c r="I18" s="166">
        <f t="shared" si="13"/>
        <v>0.54974714881191677</v>
      </c>
      <c r="J18" s="166">
        <f t="shared" si="13"/>
        <v>0.55237736338366039</v>
      </c>
      <c r="K18" s="166">
        <f t="shared" si="13"/>
        <v>0.56307096618065222</v>
      </c>
    </row>
    <row r="19" spans="1:11" x14ac:dyDescent="0.35">
      <c r="A19" s="9" t="s">
        <v>115</v>
      </c>
      <c r="B19" s="167">
        <f t="shared" si="13"/>
        <v>1</v>
      </c>
      <c r="C19" s="167">
        <f t="shared" si="13"/>
        <v>1</v>
      </c>
      <c r="D19" s="167">
        <f t="shared" si="13"/>
        <v>1</v>
      </c>
      <c r="E19" s="167">
        <f t="shared" si="13"/>
        <v>1</v>
      </c>
      <c r="F19" s="167">
        <f t="shared" si="13"/>
        <v>1</v>
      </c>
      <c r="G19" s="167">
        <f t="shared" si="13"/>
        <v>1</v>
      </c>
      <c r="H19" s="167">
        <f t="shared" si="13"/>
        <v>1</v>
      </c>
      <c r="I19" s="167">
        <f t="shared" si="13"/>
        <v>1</v>
      </c>
      <c r="J19" s="167">
        <f t="shared" si="13"/>
        <v>1</v>
      </c>
      <c r="K19" s="167">
        <f t="shared" si="13"/>
        <v>1</v>
      </c>
    </row>
    <row r="21" spans="1:11" ht="15.75" customHeight="1" x14ac:dyDescent="0.35"/>
    <row r="37" spans="1:11" x14ac:dyDescent="0.35">
      <c r="B37" s="9">
        <f>B3</f>
        <v>2012</v>
      </c>
      <c r="C37" s="9">
        <f t="shared" ref="C37:K37" si="14">C3</f>
        <v>2013</v>
      </c>
      <c r="D37" s="9">
        <f t="shared" si="14"/>
        <v>2014</v>
      </c>
      <c r="E37" s="9">
        <f t="shared" si="14"/>
        <v>2015</v>
      </c>
      <c r="F37" s="9">
        <f t="shared" si="14"/>
        <v>2016</v>
      </c>
      <c r="G37" s="9">
        <f t="shared" si="14"/>
        <v>2017</v>
      </c>
      <c r="H37" s="9">
        <f t="shared" si="14"/>
        <v>2018</v>
      </c>
      <c r="I37" s="9">
        <f t="shared" si="14"/>
        <v>2019</v>
      </c>
      <c r="J37" s="9">
        <f t="shared" si="14"/>
        <v>2020</v>
      </c>
      <c r="K37" s="9">
        <f t="shared" si="14"/>
        <v>2021</v>
      </c>
    </row>
    <row r="38" spans="1:11" x14ac:dyDescent="0.35">
      <c r="A38" t="s">
        <v>36</v>
      </c>
      <c r="B38">
        <v>230</v>
      </c>
      <c r="C38">
        <v>286</v>
      </c>
      <c r="D38">
        <v>341</v>
      </c>
      <c r="E38">
        <v>332</v>
      </c>
      <c r="F38">
        <v>301</v>
      </c>
      <c r="G38">
        <v>257</v>
      </c>
      <c r="H38">
        <v>257</v>
      </c>
      <c r="I38">
        <v>277</v>
      </c>
      <c r="J38">
        <v>278</v>
      </c>
      <c r="K38">
        <v>278</v>
      </c>
    </row>
    <row r="39" spans="1:11" x14ac:dyDescent="0.35">
      <c r="A39" t="s">
        <v>22</v>
      </c>
      <c r="B39">
        <v>1865</v>
      </c>
      <c r="C39">
        <v>1856</v>
      </c>
      <c r="D39">
        <v>1910</v>
      </c>
      <c r="E39">
        <v>1972</v>
      </c>
      <c r="F39">
        <v>1956</v>
      </c>
      <c r="G39">
        <v>2065</v>
      </c>
      <c r="H39">
        <v>2213</v>
      </c>
      <c r="I39">
        <v>2106</v>
      </c>
      <c r="J39">
        <v>2241</v>
      </c>
      <c r="K39">
        <v>2309</v>
      </c>
    </row>
    <row r="40" spans="1:11" x14ac:dyDescent="0.35">
      <c r="A40" t="s">
        <v>17</v>
      </c>
      <c r="B40">
        <v>2369</v>
      </c>
      <c r="C40">
        <v>3204</v>
      </c>
      <c r="D40">
        <v>4110</v>
      </c>
      <c r="E40">
        <v>5092</v>
      </c>
      <c r="F40">
        <v>6070</v>
      </c>
      <c r="G40">
        <v>7076</v>
      </c>
      <c r="H40">
        <v>9504</v>
      </c>
      <c r="I40">
        <v>11322</v>
      </c>
      <c r="J40">
        <v>12409</v>
      </c>
      <c r="K40">
        <v>13947</v>
      </c>
    </row>
    <row r="41" spans="1:11" x14ac:dyDescent="0.35">
      <c r="A41" t="s">
        <v>31</v>
      </c>
      <c r="B41">
        <v>19426</v>
      </c>
      <c r="C41">
        <v>19757</v>
      </c>
      <c r="D41">
        <v>20033</v>
      </c>
      <c r="E41">
        <v>21689</v>
      </c>
      <c r="F41">
        <v>23024</v>
      </c>
      <c r="G41">
        <v>23935</v>
      </c>
      <c r="H41">
        <v>25799</v>
      </c>
      <c r="I41">
        <v>27572</v>
      </c>
      <c r="J41">
        <v>29450</v>
      </c>
      <c r="K41">
        <v>31384</v>
      </c>
    </row>
    <row r="42" spans="1:11" x14ac:dyDescent="0.35">
      <c r="A42" t="s">
        <v>37</v>
      </c>
      <c r="B42">
        <v>14654</v>
      </c>
      <c r="C42">
        <v>15144</v>
      </c>
      <c r="D42">
        <v>16004</v>
      </c>
      <c r="E42">
        <v>15805</v>
      </c>
      <c r="F42">
        <v>16946</v>
      </c>
      <c r="G42">
        <v>16611</v>
      </c>
      <c r="H42">
        <v>17019</v>
      </c>
      <c r="I42">
        <v>18073</v>
      </c>
      <c r="J42">
        <v>18127</v>
      </c>
      <c r="K42">
        <v>19351</v>
      </c>
    </row>
    <row r="43" spans="1:11" x14ac:dyDescent="0.35">
      <c r="A43" t="s">
        <v>45</v>
      </c>
      <c r="B43">
        <v>8555</v>
      </c>
      <c r="C43">
        <v>8828</v>
      </c>
      <c r="D43">
        <v>8819</v>
      </c>
      <c r="E43">
        <v>9979</v>
      </c>
      <c r="F43">
        <v>11009</v>
      </c>
      <c r="G43">
        <v>12165</v>
      </c>
      <c r="H43">
        <v>13205</v>
      </c>
      <c r="I43">
        <v>12975</v>
      </c>
      <c r="J43">
        <v>13348</v>
      </c>
      <c r="K43">
        <v>13811</v>
      </c>
    </row>
    <row r="44" spans="1:11" x14ac:dyDescent="0.35">
      <c r="A44" t="s">
        <v>39</v>
      </c>
      <c r="B44">
        <v>21960</v>
      </c>
      <c r="C44">
        <v>22862</v>
      </c>
      <c r="D44">
        <v>24602</v>
      </c>
      <c r="E44">
        <v>26308</v>
      </c>
      <c r="F44">
        <v>27892</v>
      </c>
      <c r="G44">
        <v>30427</v>
      </c>
      <c r="H44">
        <v>33274</v>
      </c>
      <c r="I44">
        <v>35638</v>
      </c>
      <c r="J44">
        <v>35573</v>
      </c>
      <c r="K44">
        <v>37752</v>
      </c>
    </row>
    <row r="45" spans="1:11" x14ac:dyDescent="0.35">
      <c r="A45" t="s">
        <v>23</v>
      </c>
      <c r="B45">
        <v>14922</v>
      </c>
      <c r="C45">
        <v>15788</v>
      </c>
      <c r="D45">
        <v>16788</v>
      </c>
      <c r="E45">
        <v>18787</v>
      </c>
      <c r="F45">
        <v>19052</v>
      </c>
      <c r="G45">
        <v>18716</v>
      </c>
      <c r="H45">
        <v>18603</v>
      </c>
      <c r="I45">
        <v>18941</v>
      </c>
      <c r="J45">
        <v>19733</v>
      </c>
      <c r="K45">
        <v>20064</v>
      </c>
    </row>
    <row r="46" spans="1:11" x14ac:dyDescent="0.35">
      <c r="A46" t="s">
        <v>30</v>
      </c>
      <c r="B46">
        <v>35</v>
      </c>
      <c r="C46">
        <v>38</v>
      </c>
      <c r="D46">
        <v>45</v>
      </c>
      <c r="E46">
        <v>117</v>
      </c>
      <c r="F46">
        <v>137</v>
      </c>
      <c r="G46">
        <v>181</v>
      </c>
      <c r="H46">
        <v>431</v>
      </c>
      <c r="I46">
        <v>451</v>
      </c>
      <c r="J46">
        <v>404</v>
      </c>
      <c r="K46">
        <v>397</v>
      </c>
    </row>
    <row r="47" spans="1:11" x14ac:dyDescent="0.35">
      <c r="A47" t="s">
        <v>38</v>
      </c>
      <c r="B47">
        <v>2615</v>
      </c>
      <c r="C47">
        <v>2490</v>
      </c>
      <c r="D47">
        <v>2292</v>
      </c>
      <c r="E47">
        <v>2156</v>
      </c>
      <c r="F47">
        <v>1745</v>
      </c>
      <c r="G47">
        <v>1722</v>
      </c>
      <c r="H47">
        <v>1704</v>
      </c>
      <c r="I47">
        <v>1741</v>
      </c>
      <c r="J47">
        <v>1839</v>
      </c>
      <c r="K47">
        <v>1877</v>
      </c>
    </row>
    <row r="48" spans="1:11" x14ac:dyDescent="0.35">
      <c r="A48" t="s">
        <v>19</v>
      </c>
      <c r="B48">
        <v>1778</v>
      </c>
      <c r="C48">
        <v>1871</v>
      </c>
      <c r="D48">
        <v>1611</v>
      </c>
      <c r="E48">
        <v>1533</v>
      </c>
      <c r="F48">
        <v>1542</v>
      </c>
      <c r="G48">
        <v>1526</v>
      </c>
      <c r="H48">
        <v>1531</v>
      </c>
      <c r="I48">
        <v>1753</v>
      </c>
      <c r="J48">
        <v>1791</v>
      </c>
      <c r="K48">
        <v>1728</v>
      </c>
    </row>
    <row r="49" spans="1:11" x14ac:dyDescent="0.35">
      <c r="A49" t="s">
        <v>41</v>
      </c>
      <c r="B49">
        <v>237</v>
      </c>
      <c r="C49">
        <v>246</v>
      </c>
      <c r="D49">
        <v>270</v>
      </c>
      <c r="E49">
        <v>552</v>
      </c>
      <c r="F49">
        <v>44</v>
      </c>
      <c r="G49">
        <v>94</v>
      </c>
      <c r="H49">
        <v>127</v>
      </c>
      <c r="I49">
        <v>185</v>
      </c>
      <c r="J49">
        <v>171</v>
      </c>
      <c r="K49">
        <v>210</v>
      </c>
    </row>
    <row r="50" spans="1:11" x14ac:dyDescent="0.35">
      <c r="A50" t="s">
        <v>34</v>
      </c>
      <c r="B50">
        <v>18091</v>
      </c>
      <c r="C50">
        <v>18577</v>
      </c>
      <c r="D50">
        <v>19841</v>
      </c>
      <c r="E50">
        <v>21362</v>
      </c>
      <c r="F50">
        <v>23039</v>
      </c>
      <c r="G50">
        <v>25223</v>
      </c>
      <c r="H50">
        <v>25085</v>
      </c>
      <c r="I50">
        <v>26700</v>
      </c>
      <c r="J50">
        <v>27949</v>
      </c>
      <c r="K50">
        <v>30244</v>
      </c>
    </row>
    <row r="51" spans="1:11" x14ac:dyDescent="0.35">
      <c r="A51" t="s">
        <v>15</v>
      </c>
      <c r="B51">
        <v>5773</v>
      </c>
      <c r="C51">
        <v>5747</v>
      </c>
      <c r="D51">
        <v>5545</v>
      </c>
      <c r="E51">
        <v>5629</v>
      </c>
      <c r="F51">
        <v>5439</v>
      </c>
      <c r="G51">
        <v>5528</v>
      </c>
      <c r="H51">
        <v>5675</v>
      </c>
      <c r="I51">
        <v>5839</v>
      </c>
      <c r="J51">
        <v>6134</v>
      </c>
      <c r="K51">
        <v>6223</v>
      </c>
    </row>
    <row r="52" spans="1:11" x14ac:dyDescent="0.35">
      <c r="A52" t="s">
        <v>25</v>
      </c>
      <c r="B52">
        <v>4006</v>
      </c>
      <c r="C52">
        <v>4083</v>
      </c>
      <c r="D52">
        <v>4177</v>
      </c>
      <c r="E52">
        <v>4524</v>
      </c>
      <c r="F52">
        <v>4562</v>
      </c>
      <c r="G52">
        <v>4378</v>
      </c>
      <c r="H52">
        <v>4456</v>
      </c>
      <c r="I52">
        <v>4773</v>
      </c>
      <c r="J52">
        <v>4579</v>
      </c>
      <c r="K52">
        <v>4762</v>
      </c>
    </row>
    <row r="53" spans="1:11" x14ac:dyDescent="0.35">
      <c r="A53" t="s">
        <v>43</v>
      </c>
      <c r="B53">
        <v>22141</v>
      </c>
      <c r="C53">
        <v>22135</v>
      </c>
      <c r="D53">
        <v>23665</v>
      </c>
      <c r="E53">
        <v>23562</v>
      </c>
      <c r="F53">
        <v>25998</v>
      </c>
      <c r="G53">
        <v>27644</v>
      </c>
      <c r="H53">
        <v>29673</v>
      </c>
      <c r="I53">
        <v>31328</v>
      </c>
      <c r="J53">
        <v>32260</v>
      </c>
      <c r="K53">
        <v>34777</v>
      </c>
    </row>
    <row r="54" spans="1:11" x14ac:dyDescent="0.35">
      <c r="A54" t="s">
        <v>20</v>
      </c>
      <c r="B54">
        <v>1368</v>
      </c>
      <c r="C54">
        <v>1210</v>
      </c>
      <c r="D54">
        <v>1175</v>
      </c>
      <c r="E54">
        <v>1205</v>
      </c>
      <c r="F54">
        <v>1228</v>
      </c>
      <c r="G54">
        <v>1267</v>
      </c>
      <c r="H54">
        <v>1328</v>
      </c>
      <c r="I54">
        <v>1549</v>
      </c>
      <c r="J54">
        <v>1614</v>
      </c>
      <c r="K54">
        <v>1608</v>
      </c>
    </row>
    <row r="55" spans="1:11" x14ac:dyDescent="0.35">
      <c r="A55" t="s">
        <v>4</v>
      </c>
      <c r="B55">
        <v>604</v>
      </c>
      <c r="C55">
        <v>616</v>
      </c>
      <c r="D55">
        <v>637</v>
      </c>
      <c r="E55">
        <v>677</v>
      </c>
      <c r="F55">
        <v>695</v>
      </c>
      <c r="G55">
        <v>750</v>
      </c>
      <c r="H55">
        <v>767</v>
      </c>
      <c r="I55">
        <v>783</v>
      </c>
      <c r="J55">
        <v>741</v>
      </c>
      <c r="K55">
        <v>762</v>
      </c>
    </row>
    <row r="56" spans="1:11" x14ac:dyDescent="0.35">
      <c r="A56" t="s">
        <v>33</v>
      </c>
      <c r="B56">
        <v>1220</v>
      </c>
      <c r="C56">
        <v>1392</v>
      </c>
      <c r="D56">
        <v>1799</v>
      </c>
      <c r="E56">
        <v>2580</v>
      </c>
      <c r="F56">
        <v>3766</v>
      </c>
      <c r="G56">
        <v>4884</v>
      </c>
      <c r="H56">
        <v>5912</v>
      </c>
      <c r="I56">
        <v>6808</v>
      </c>
      <c r="J56">
        <v>7502</v>
      </c>
      <c r="K56">
        <v>8654</v>
      </c>
    </row>
    <row r="57" spans="1:11" x14ac:dyDescent="0.35">
      <c r="A57" t="s">
        <v>40</v>
      </c>
      <c r="B57">
        <v>5463</v>
      </c>
      <c r="C57">
        <v>6565</v>
      </c>
      <c r="D57">
        <v>7369</v>
      </c>
      <c r="E57">
        <v>8090</v>
      </c>
      <c r="F57">
        <v>9757</v>
      </c>
      <c r="G57">
        <v>11923</v>
      </c>
      <c r="H57">
        <v>13158</v>
      </c>
      <c r="I57">
        <v>15140</v>
      </c>
      <c r="J57">
        <v>18116</v>
      </c>
      <c r="K57">
        <v>21758</v>
      </c>
    </row>
    <row r="58" spans="1:11" x14ac:dyDescent="0.35">
      <c r="A58" t="s">
        <v>26</v>
      </c>
      <c r="B58">
        <v>1067</v>
      </c>
      <c r="C58">
        <v>1185</v>
      </c>
      <c r="D58">
        <v>2066</v>
      </c>
      <c r="E58">
        <v>2489</v>
      </c>
      <c r="F58">
        <v>2640</v>
      </c>
      <c r="G58">
        <v>2707</v>
      </c>
      <c r="H58">
        <v>2781</v>
      </c>
      <c r="I58">
        <v>3252</v>
      </c>
      <c r="J58">
        <v>3295</v>
      </c>
      <c r="K58">
        <v>3395</v>
      </c>
    </row>
    <row r="59" spans="1:11" x14ac:dyDescent="0.35">
      <c r="A59" t="s">
        <v>7</v>
      </c>
      <c r="B59">
        <v>998</v>
      </c>
      <c r="C59">
        <v>926</v>
      </c>
      <c r="D59">
        <v>941</v>
      </c>
      <c r="E59">
        <v>941</v>
      </c>
      <c r="F59">
        <v>965</v>
      </c>
      <c r="G59">
        <v>1053</v>
      </c>
      <c r="H59">
        <v>1110</v>
      </c>
      <c r="I59">
        <v>840</v>
      </c>
      <c r="J59">
        <v>860</v>
      </c>
      <c r="K59">
        <v>819</v>
      </c>
    </row>
    <row r="60" spans="1:11" x14ac:dyDescent="0.35">
      <c r="A60" t="s">
        <v>42</v>
      </c>
      <c r="B60">
        <v>80</v>
      </c>
      <c r="C60">
        <v>80</v>
      </c>
      <c r="D60">
        <v>80</v>
      </c>
      <c r="E60">
        <v>82</v>
      </c>
      <c r="F60">
        <v>83</v>
      </c>
      <c r="G60">
        <v>80</v>
      </c>
      <c r="H60">
        <v>75</v>
      </c>
      <c r="I60">
        <v>75</v>
      </c>
      <c r="J60">
        <v>82</v>
      </c>
      <c r="K60">
        <v>82</v>
      </c>
    </row>
    <row r="61" spans="1:11" x14ac:dyDescent="0.35">
      <c r="A61" t="s">
        <v>14</v>
      </c>
      <c r="B61">
        <v>3022</v>
      </c>
      <c r="C61">
        <v>3116</v>
      </c>
      <c r="D61">
        <v>3133</v>
      </c>
      <c r="E61">
        <v>3402</v>
      </c>
      <c r="F61">
        <v>3766</v>
      </c>
      <c r="G61">
        <v>4060</v>
      </c>
      <c r="H61">
        <v>4408</v>
      </c>
      <c r="I61">
        <v>4260</v>
      </c>
      <c r="J61">
        <v>4421</v>
      </c>
      <c r="K61">
        <v>4721</v>
      </c>
    </row>
    <row r="62" spans="1:11" x14ac:dyDescent="0.35">
      <c r="A62" t="s">
        <v>11</v>
      </c>
      <c r="B62">
        <v>121</v>
      </c>
      <c r="C62">
        <v>123</v>
      </c>
      <c r="D62">
        <v>115</v>
      </c>
      <c r="E62">
        <v>107</v>
      </c>
      <c r="F62">
        <v>92</v>
      </c>
      <c r="G62">
        <v>110</v>
      </c>
      <c r="H62">
        <v>124</v>
      </c>
      <c r="I62">
        <v>158</v>
      </c>
      <c r="J62">
        <v>187</v>
      </c>
      <c r="K62">
        <v>236</v>
      </c>
    </row>
    <row r="63" spans="1:11" x14ac:dyDescent="0.35">
      <c r="A63" t="s">
        <v>27</v>
      </c>
      <c r="B63">
        <v>2872</v>
      </c>
      <c r="C63">
        <v>3000</v>
      </c>
      <c r="D63">
        <v>2728</v>
      </c>
      <c r="E63">
        <v>2945</v>
      </c>
      <c r="F63">
        <v>2979</v>
      </c>
      <c r="G63">
        <v>3030</v>
      </c>
      <c r="H63">
        <v>3341</v>
      </c>
      <c r="I63">
        <v>3473</v>
      </c>
      <c r="J63">
        <v>3387</v>
      </c>
      <c r="K63">
        <v>3014</v>
      </c>
    </row>
    <row r="64" spans="1:11" x14ac:dyDescent="0.35">
      <c r="A64" t="s">
        <v>9</v>
      </c>
      <c r="B64">
        <v>391</v>
      </c>
      <c r="C64">
        <v>346</v>
      </c>
      <c r="D64">
        <v>356</v>
      </c>
      <c r="E64">
        <v>325</v>
      </c>
      <c r="F64">
        <v>326</v>
      </c>
      <c r="G64">
        <v>336</v>
      </c>
      <c r="H64">
        <v>336</v>
      </c>
      <c r="I64">
        <v>293</v>
      </c>
      <c r="J64">
        <v>295</v>
      </c>
      <c r="K64">
        <v>301</v>
      </c>
    </row>
    <row r="65" spans="2:11" x14ac:dyDescent="0.35">
      <c r="B65" s="39">
        <v>155863</v>
      </c>
      <c r="C65" s="39">
        <v>161471</v>
      </c>
      <c r="D65" s="39">
        <v>170452</v>
      </c>
      <c r="E65" s="39">
        <v>182242</v>
      </c>
      <c r="F65" s="39">
        <v>195053</v>
      </c>
      <c r="G65" s="39">
        <v>207748</v>
      </c>
      <c r="H65" s="39">
        <v>221896</v>
      </c>
      <c r="I65" s="39">
        <v>236305</v>
      </c>
      <c r="J65" s="39">
        <v>246786</v>
      </c>
      <c r="K65" s="39">
        <v>264464</v>
      </c>
    </row>
    <row r="67" spans="2:11" x14ac:dyDescent="0.35">
      <c r="B67">
        <v>8388</v>
      </c>
      <c r="C67">
        <v>8237</v>
      </c>
      <c r="D67">
        <v>7837</v>
      </c>
      <c r="E67">
        <v>7785</v>
      </c>
      <c r="F67">
        <v>7184</v>
      </c>
      <c r="G67">
        <v>7250</v>
      </c>
      <c r="H67">
        <v>7379</v>
      </c>
      <c r="I67">
        <v>7580</v>
      </c>
      <c r="J67">
        <v>7973</v>
      </c>
      <c r="K67">
        <v>8100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12BE-DA84-4B7A-8328-C0E1DBA003F5}">
  <sheetPr>
    <tabColor rgb="FF00B050"/>
  </sheetPr>
  <dimension ref="A1:H99"/>
  <sheetViews>
    <sheetView topLeftCell="A61" workbookViewId="0">
      <selection activeCell="B32" sqref="B32:F57"/>
    </sheetView>
  </sheetViews>
  <sheetFormatPr defaultRowHeight="14.5" x14ac:dyDescent="0.35"/>
  <cols>
    <col min="1" max="1" width="38.453125" customWidth="1"/>
    <col min="2" max="3" width="9.453125" customWidth="1"/>
    <col min="4" max="5" width="15.1796875" customWidth="1"/>
    <col min="6" max="6" width="17.54296875" customWidth="1"/>
    <col min="7" max="7" width="20.81640625" customWidth="1"/>
    <col min="8" max="8" width="30.81640625" customWidth="1"/>
  </cols>
  <sheetData>
    <row r="1" spans="1:7" x14ac:dyDescent="0.35">
      <c r="A1" s="9" t="s">
        <v>151</v>
      </c>
    </row>
    <row r="2" spans="1:7" ht="43.5" customHeight="1" x14ac:dyDescent="0.35">
      <c r="A2" s="180" t="s">
        <v>146</v>
      </c>
      <c r="B2" s="200" t="str">
        <f>'3.5 '!B2</f>
        <v xml:space="preserve"> 2020 Pft Jobs</v>
      </c>
      <c r="C2" s="200" t="str">
        <f>'3.5 '!C2</f>
        <v xml:space="preserve"> 2021 Pft Jobs</v>
      </c>
      <c r="D2" s="200" t="str">
        <f>'3.5 '!D2</f>
        <v xml:space="preserve"> 2021 PFT Gains </v>
      </c>
      <c r="E2" s="200" t="str">
        <f>'3.5 '!E2</f>
        <v xml:space="preserve"> 2021 PFT Losses</v>
      </c>
      <c r="F2" s="200" t="str">
        <f>'3.5 '!F2</f>
        <v xml:space="preserve"> 2021 PFT Net change  </v>
      </c>
      <c r="G2" s="200" t="str">
        <f>'3.5 '!G2</f>
        <v>2020-2021 Full-time % Change</v>
      </c>
    </row>
    <row r="3" spans="1:7" x14ac:dyDescent="0.35">
      <c r="A3" s="188" t="s">
        <v>3</v>
      </c>
      <c r="B3" s="189">
        <v>106397</v>
      </c>
      <c r="C3" s="189">
        <v>110467</v>
      </c>
      <c r="D3" s="189">
        <v>8141</v>
      </c>
      <c r="E3" s="189">
        <v>-3056</v>
      </c>
      <c r="F3" s="189">
        <v>5085</v>
      </c>
      <c r="G3" s="191">
        <v>4.7792700922018476E-2</v>
      </c>
    </row>
    <row r="4" spans="1:7" x14ac:dyDescent="0.35">
      <c r="A4" s="183" t="s">
        <v>36</v>
      </c>
      <c r="B4" s="184">
        <v>277</v>
      </c>
      <c r="C4" s="184">
        <v>278</v>
      </c>
      <c r="D4" s="184">
        <v>0</v>
      </c>
      <c r="E4" s="184">
        <v>0</v>
      </c>
      <c r="F4" s="184">
        <v>0</v>
      </c>
      <c r="G4" s="185">
        <v>0</v>
      </c>
    </row>
    <row r="5" spans="1:7" x14ac:dyDescent="0.35">
      <c r="A5" s="187" t="s">
        <v>22</v>
      </c>
      <c r="B5" s="184">
        <v>2106</v>
      </c>
      <c r="C5" s="184">
        <v>2241</v>
      </c>
      <c r="D5" s="184">
        <v>90</v>
      </c>
      <c r="E5" s="184">
        <v>-22</v>
      </c>
      <c r="F5" s="184">
        <v>68</v>
      </c>
      <c r="G5" s="185">
        <v>3.2288698955365625E-2</v>
      </c>
    </row>
    <row r="6" spans="1:7" x14ac:dyDescent="0.35">
      <c r="A6" s="187" t="s">
        <v>31</v>
      </c>
      <c r="B6" s="184">
        <v>27572</v>
      </c>
      <c r="C6" s="184">
        <v>29450</v>
      </c>
      <c r="D6" s="184">
        <v>2630</v>
      </c>
      <c r="E6" s="184">
        <v>-696</v>
      </c>
      <c r="F6" s="184">
        <v>1934</v>
      </c>
      <c r="G6" s="185">
        <v>7.0143623966342661E-2</v>
      </c>
    </row>
    <row r="7" spans="1:7" x14ac:dyDescent="0.35">
      <c r="A7" s="183" t="s">
        <v>23</v>
      </c>
      <c r="B7" s="184">
        <v>18941</v>
      </c>
      <c r="C7" s="184">
        <v>19733</v>
      </c>
      <c r="D7" s="184">
        <v>1000</v>
      </c>
      <c r="E7" s="184">
        <v>-669</v>
      </c>
      <c r="F7" s="184">
        <v>331</v>
      </c>
      <c r="G7" s="185">
        <v>1.7475318093025712E-2</v>
      </c>
    </row>
    <row r="8" spans="1:7" x14ac:dyDescent="0.35">
      <c r="A8" s="187" t="s">
        <v>147</v>
      </c>
      <c r="B8" s="184">
        <v>711</v>
      </c>
      <c r="C8" s="184">
        <v>657</v>
      </c>
      <c r="D8" s="184">
        <v>78</v>
      </c>
      <c r="E8" s="184">
        <v>-46</v>
      </c>
      <c r="F8" s="184">
        <v>32</v>
      </c>
      <c r="G8" s="185">
        <v>4.5007032348804502E-2</v>
      </c>
    </row>
    <row r="9" spans="1:7" x14ac:dyDescent="0.35">
      <c r="A9" s="187" t="s">
        <v>122</v>
      </c>
      <c r="B9" s="184">
        <v>7580</v>
      </c>
      <c r="C9" s="184">
        <v>7973</v>
      </c>
      <c r="D9" s="184">
        <v>427</v>
      </c>
      <c r="E9" s="184">
        <v>-300</v>
      </c>
      <c r="F9" s="184">
        <v>127</v>
      </c>
      <c r="G9" s="185">
        <v>1.6754617414248021E-2</v>
      </c>
    </row>
    <row r="10" spans="1:7" x14ac:dyDescent="0.35">
      <c r="A10" s="187" t="s">
        <v>19</v>
      </c>
      <c r="B10" s="184">
        <v>1753</v>
      </c>
      <c r="C10" s="184">
        <v>1791</v>
      </c>
      <c r="D10" s="184">
        <v>95</v>
      </c>
      <c r="E10" s="184">
        <v>-158</v>
      </c>
      <c r="F10" s="184">
        <v>-63</v>
      </c>
      <c r="G10" s="185">
        <v>-3.5938391329150027E-2</v>
      </c>
    </row>
    <row r="11" spans="1:7" x14ac:dyDescent="0.35">
      <c r="A11" s="187" t="s">
        <v>25</v>
      </c>
      <c r="B11" s="184">
        <v>4773</v>
      </c>
      <c r="C11" s="184">
        <v>4579</v>
      </c>
      <c r="D11" s="184">
        <v>317</v>
      </c>
      <c r="E11" s="184">
        <v>-134</v>
      </c>
      <c r="F11" s="184">
        <v>183</v>
      </c>
      <c r="G11" s="185">
        <v>3.8340666247642992E-2</v>
      </c>
    </row>
    <row r="12" spans="1:7" x14ac:dyDescent="0.35">
      <c r="A12" s="187" t="s">
        <v>43</v>
      </c>
      <c r="B12" s="184">
        <v>31328</v>
      </c>
      <c r="C12" s="184">
        <v>32260</v>
      </c>
      <c r="D12" s="184">
        <v>2951</v>
      </c>
      <c r="E12" s="184">
        <v>-434</v>
      </c>
      <c r="F12" s="184">
        <v>2517</v>
      </c>
      <c r="G12" s="185">
        <v>8.0343462717058223E-2</v>
      </c>
    </row>
    <row r="13" spans="1:7" x14ac:dyDescent="0.35">
      <c r="A13" s="187" t="s">
        <v>20</v>
      </c>
      <c r="B13" s="184">
        <v>1549</v>
      </c>
      <c r="C13" s="184">
        <v>1614</v>
      </c>
      <c r="D13" s="184">
        <v>47</v>
      </c>
      <c r="E13" s="184">
        <v>-53</v>
      </c>
      <c r="F13" s="184">
        <v>-6</v>
      </c>
      <c r="G13" s="185">
        <v>-3.8734667527437058E-3</v>
      </c>
    </row>
    <row r="14" spans="1:7" x14ac:dyDescent="0.35">
      <c r="A14" s="183" t="s">
        <v>4</v>
      </c>
      <c r="B14" s="184">
        <v>783</v>
      </c>
      <c r="C14" s="184">
        <v>741</v>
      </c>
      <c r="D14" s="184">
        <v>22</v>
      </c>
      <c r="E14" s="184">
        <v>-1</v>
      </c>
      <c r="F14" s="184">
        <v>21</v>
      </c>
      <c r="G14" s="185">
        <v>2.681992337164751E-2</v>
      </c>
    </row>
    <row r="15" spans="1:7" x14ac:dyDescent="0.35">
      <c r="A15" s="187" t="s">
        <v>7</v>
      </c>
      <c r="B15" s="184">
        <v>840</v>
      </c>
      <c r="C15" s="184">
        <v>860</v>
      </c>
      <c r="D15" s="184">
        <v>11</v>
      </c>
      <c r="E15" s="184">
        <v>-52</v>
      </c>
      <c r="F15" s="184">
        <v>-41</v>
      </c>
      <c r="G15" s="185">
        <v>-4.880952380952381E-2</v>
      </c>
    </row>
    <row r="16" spans="1:7" x14ac:dyDescent="0.35">
      <c r="A16" s="187" t="s">
        <v>14</v>
      </c>
      <c r="B16" s="184">
        <v>4260</v>
      </c>
      <c r="C16" s="184">
        <v>4421</v>
      </c>
      <c r="D16" s="184">
        <v>350</v>
      </c>
      <c r="E16" s="184">
        <v>-50</v>
      </c>
      <c r="F16" s="184">
        <v>300</v>
      </c>
      <c r="G16" s="185">
        <v>7.0422535211267609E-2</v>
      </c>
    </row>
    <row r="17" spans="1:8" x14ac:dyDescent="0.35">
      <c r="A17" s="187" t="s">
        <v>11</v>
      </c>
      <c r="B17" s="184">
        <v>158</v>
      </c>
      <c r="C17" s="184">
        <v>187</v>
      </c>
      <c r="D17" s="184">
        <v>54</v>
      </c>
      <c r="E17" s="184">
        <v>-5</v>
      </c>
      <c r="F17" s="184">
        <v>49</v>
      </c>
      <c r="G17" s="185">
        <v>0.310126582278481</v>
      </c>
    </row>
    <row r="18" spans="1:8" x14ac:dyDescent="0.35">
      <c r="A18" s="187" t="s">
        <v>27</v>
      </c>
      <c r="B18" s="184">
        <v>3473</v>
      </c>
      <c r="C18" s="184">
        <v>3387</v>
      </c>
      <c r="D18" s="184">
        <v>63</v>
      </c>
      <c r="E18" s="184">
        <v>-436</v>
      </c>
      <c r="F18" s="184">
        <v>-373</v>
      </c>
      <c r="G18" s="185">
        <v>-0.1073999424128995</v>
      </c>
    </row>
    <row r="19" spans="1:8" x14ac:dyDescent="0.35">
      <c r="A19" s="187" t="s">
        <v>9</v>
      </c>
      <c r="B19" s="184">
        <v>293</v>
      </c>
      <c r="C19" s="184">
        <v>295</v>
      </c>
      <c r="D19" s="184">
        <v>6</v>
      </c>
      <c r="E19" s="184">
        <v>0</v>
      </c>
      <c r="F19" s="184">
        <v>6</v>
      </c>
      <c r="G19" s="185">
        <v>2.0477815699658702E-2</v>
      </c>
    </row>
    <row r="20" spans="1:8" x14ac:dyDescent="0.35">
      <c r="A20" s="195" t="s">
        <v>148</v>
      </c>
      <c r="B20" s="189">
        <v>129908</v>
      </c>
      <c r="C20" s="189">
        <v>136319</v>
      </c>
      <c r="D20" s="189">
        <v>20155</v>
      </c>
      <c r="E20" s="189">
        <v>-7562</v>
      </c>
      <c r="F20" s="189">
        <v>12593</v>
      </c>
      <c r="G20" s="191">
        <v>9.6937832927918216E-2</v>
      </c>
    </row>
    <row r="21" spans="1:8" x14ac:dyDescent="0.35">
      <c r="A21" s="187" t="s">
        <v>17</v>
      </c>
      <c r="B21" s="184">
        <v>11322</v>
      </c>
      <c r="C21" s="184">
        <v>12409</v>
      </c>
      <c r="D21" s="184">
        <v>2107</v>
      </c>
      <c r="E21" s="184">
        <v>-569</v>
      </c>
      <c r="F21" s="184">
        <v>1538</v>
      </c>
      <c r="G21" s="185">
        <v>0.13584172407701819</v>
      </c>
    </row>
    <row r="22" spans="1:8" x14ac:dyDescent="0.35">
      <c r="A22" s="187" t="s">
        <v>34</v>
      </c>
      <c r="B22" s="184">
        <v>26700</v>
      </c>
      <c r="C22" s="184">
        <v>27949</v>
      </c>
      <c r="D22" s="184">
        <v>3557</v>
      </c>
      <c r="E22" s="184">
        <v>-1262</v>
      </c>
      <c r="F22" s="184">
        <v>2295</v>
      </c>
      <c r="G22" s="185">
        <v>8.595505617977528E-2</v>
      </c>
    </row>
    <row r="23" spans="1:8" x14ac:dyDescent="0.35">
      <c r="A23" s="187" t="s">
        <v>37</v>
      </c>
      <c r="B23" s="184">
        <v>18073</v>
      </c>
      <c r="C23" s="184">
        <v>18127</v>
      </c>
      <c r="D23" s="184">
        <v>2024</v>
      </c>
      <c r="E23" s="184">
        <v>-800</v>
      </c>
      <c r="F23" s="184">
        <v>1224</v>
      </c>
      <c r="G23" s="185">
        <v>6.7725336136778613E-2</v>
      </c>
    </row>
    <row r="24" spans="1:8" x14ac:dyDescent="0.35">
      <c r="A24" s="187" t="s">
        <v>45</v>
      </c>
      <c r="B24" s="184">
        <v>12975</v>
      </c>
      <c r="C24" s="184">
        <v>13348</v>
      </c>
      <c r="D24" s="184">
        <v>863</v>
      </c>
      <c r="E24" s="184">
        <v>-400</v>
      </c>
      <c r="F24" s="184">
        <v>463</v>
      </c>
      <c r="G24" s="185">
        <v>3.5684007707129095E-2</v>
      </c>
    </row>
    <row r="25" spans="1:8" x14ac:dyDescent="0.35">
      <c r="A25" s="187" t="s">
        <v>39</v>
      </c>
      <c r="B25" s="184">
        <v>35638</v>
      </c>
      <c r="C25" s="184">
        <v>35573</v>
      </c>
      <c r="D25" s="184">
        <v>5663</v>
      </c>
      <c r="E25" s="184">
        <v>-3484</v>
      </c>
      <c r="F25" s="184">
        <v>2179</v>
      </c>
      <c r="G25" s="185">
        <v>6.1142600594870644E-2</v>
      </c>
    </row>
    <row r="26" spans="1:8" x14ac:dyDescent="0.35">
      <c r="A26" s="187" t="s">
        <v>40</v>
      </c>
      <c r="B26" s="184">
        <v>21948</v>
      </c>
      <c r="C26" s="184">
        <v>25618</v>
      </c>
      <c r="D26" s="184">
        <v>5556</v>
      </c>
      <c r="E26" s="184">
        <v>-762</v>
      </c>
      <c r="F26" s="184">
        <v>4794</v>
      </c>
      <c r="G26" s="185">
        <v>0.21842536905412793</v>
      </c>
    </row>
    <row r="27" spans="1:8" x14ac:dyDescent="0.35">
      <c r="A27" s="187" t="s">
        <v>26</v>
      </c>
      <c r="B27" s="184">
        <v>3252</v>
      </c>
      <c r="C27" s="184">
        <v>3295</v>
      </c>
      <c r="D27" s="184">
        <v>385</v>
      </c>
      <c r="E27" s="184">
        <v>-285</v>
      </c>
      <c r="F27" s="184">
        <v>100</v>
      </c>
      <c r="G27" s="185">
        <v>3.0750307503075031E-2</v>
      </c>
    </row>
    <row r="28" spans="1:8" x14ac:dyDescent="0.35">
      <c r="A28" s="195" t="s">
        <v>149</v>
      </c>
      <c r="B28" s="189">
        <v>236305</v>
      </c>
      <c r="C28" s="189">
        <v>246786</v>
      </c>
      <c r="D28" s="189">
        <v>28296</v>
      </c>
      <c r="E28" s="189">
        <v>-10618</v>
      </c>
      <c r="F28" s="189">
        <v>17678</v>
      </c>
      <c r="G28" s="191">
        <v>7.4810097120247138E-2</v>
      </c>
      <c r="H28" s="37"/>
    </row>
    <row r="31" spans="1:8" ht="51" customHeight="1" x14ac:dyDescent="0.35">
      <c r="A31" s="168" t="s">
        <v>146</v>
      </c>
      <c r="B31" s="169" t="s">
        <v>127</v>
      </c>
      <c r="C31" s="169" t="s">
        <v>128</v>
      </c>
      <c r="D31" s="169" t="s">
        <v>129</v>
      </c>
      <c r="E31" s="169" t="s">
        <v>130</v>
      </c>
      <c r="F31" s="173" t="s">
        <v>131</v>
      </c>
    </row>
    <row r="32" spans="1:8" x14ac:dyDescent="0.35">
      <c r="A32" s="137" t="s">
        <v>3</v>
      </c>
      <c r="B32" s="138">
        <v>110467</v>
      </c>
      <c r="C32" s="138">
        <v>8141</v>
      </c>
      <c r="D32" s="138">
        <v>-3056</v>
      </c>
      <c r="E32" s="174">
        <v>5085</v>
      </c>
      <c r="F32" s="175">
        <v>4.7792700922018476E-2</v>
      </c>
    </row>
    <row r="33" spans="1:6" x14ac:dyDescent="0.35">
      <c r="A33" s="170" t="s">
        <v>36</v>
      </c>
      <c r="B33" s="176">
        <v>278</v>
      </c>
      <c r="C33" s="176">
        <v>0</v>
      </c>
      <c r="D33" s="176">
        <v>0</v>
      </c>
      <c r="E33" s="177">
        <v>0</v>
      </c>
      <c r="F33" s="178">
        <v>0</v>
      </c>
    </row>
    <row r="34" spans="1:6" x14ac:dyDescent="0.35">
      <c r="A34" s="171" t="s">
        <v>22</v>
      </c>
      <c r="B34" s="176">
        <v>2241</v>
      </c>
      <c r="C34" s="176">
        <v>90</v>
      </c>
      <c r="D34" s="176">
        <v>-22</v>
      </c>
      <c r="E34" s="177">
        <v>68</v>
      </c>
      <c r="F34" s="178">
        <v>3.2288698955365625E-2</v>
      </c>
    </row>
    <row r="35" spans="1:6" x14ac:dyDescent="0.35">
      <c r="A35" s="171" t="s">
        <v>31</v>
      </c>
      <c r="B35" s="176">
        <v>29450</v>
      </c>
      <c r="C35" s="176">
        <v>2630</v>
      </c>
      <c r="D35" s="176">
        <v>-696</v>
      </c>
      <c r="E35" s="177">
        <v>1934</v>
      </c>
      <c r="F35" s="178">
        <v>7.0143623966342661E-2</v>
      </c>
    </row>
    <row r="36" spans="1:6" x14ac:dyDescent="0.35">
      <c r="A36" s="170" t="s">
        <v>23</v>
      </c>
      <c r="B36" s="176">
        <v>19733</v>
      </c>
      <c r="C36" s="176">
        <v>1000</v>
      </c>
      <c r="D36" s="176">
        <v>-669</v>
      </c>
      <c r="E36" s="177">
        <v>331</v>
      </c>
      <c r="F36" s="178">
        <v>1.7475318093025712E-2</v>
      </c>
    </row>
    <row r="37" spans="1:6" x14ac:dyDescent="0.35">
      <c r="A37" s="171" t="s">
        <v>147</v>
      </c>
      <c r="B37" s="176">
        <v>657</v>
      </c>
      <c r="C37" s="176">
        <v>78</v>
      </c>
      <c r="D37" s="176">
        <v>-46</v>
      </c>
      <c r="E37" s="177">
        <v>32</v>
      </c>
      <c r="F37" s="178">
        <v>4.5007032348804502E-2</v>
      </c>
    </row>
    <row r="38" spans="1:6" x14ac:dyDescent="0.35">
      <c r="A38" s="171" t="s">
        <v>122</v>
      </c>
      <c r="B38" s="176">
        <v>7973</v>
      </c>
      <c r="C38" s="176">
        <v>427</v>
      </c>
      <c r="D38" s="176">
        <v>-300</v>
      </c>
      <c r="E38" s="177">
        <v>127</v>
      </c>
      <c r="F38" s="178">
        <v>1.6754617414248021E-2</v>
      </c>
    </row>
    <row r="39" spans="1:6" x14ac:dyDescent="0.35">
      <c r="A39" s="171" t="s">
        <v>19</v>
      </c>
      <c r="B39" s="176">
        <v>1791</v>
      </c>
      <c r="C39" s="176">
        <v>95</v>
      </c>
      <c r="D39" s="176">
        <v>-158</v>
      </c>
      <c r="E39" s="177">
        <v>-63</v>
      </c>
      <c r="F39" s="178">
        <v>-3.5938391329150027E-2</v>
      </c>
    </row>
    <row r="40" spans="1:6" x14ac:dyDescent="0.35">
      <c r="A40" s="171" t="s">
        <v>25</v>
      </c>
      <c r="B40" s="176">
        <v>4579</v>
      </c>
      <c r="C40" s="176">
        <v>317</v>
      </c>
      <c r="D40" s="176">
        <v>-134</v>
      </c>
      <c r="E40" s="177">
        <v>183</v>
      </c>
      <c r="F40" s="178">
        <v>3.8340666247642992E-2</v>
      </c>
    </row>
    <row r="41" spans="1:6" x14ac:dyDescent="0.35">
      <c r="A41" s="171" t="s">
        <v>43</v>
      </c>
      <c r="B41" s="176">
        <v>32260</v>
      </c>
      <c r="C41" s="176">
        <v>2951</v>
      </c>
      <c r="D41" s="176">
        <v>-434</v>
      </c>
      <c r="E41" s="177">
        <v>2517</v>
      </c>
      <c r="F41" s="178">
        <v>8.0343462717058223E-2</v>
      </c>
    </row>
    <row r="42" spans="1:6" x14ac:dyDescent="0.35">
      <c r="A42" s="171" t="s">
        <v>20</v>
      </c>
      <c r="B42" s="176">
        <v>1614</v>
      </c>
      <c r="C42" s="176">
        <v>47</v>
      </c>
      <c r="D42" s="176">
        <v>-53</v>
      </c>
      <c r="E42" s="177">
        <v>-6</v>
      </c>
      <c r="F42" s="178">
        <v>-3.8734667527437058E-3</v>
      </c>
    </row>
    <row r="43" spans="1:6" x14ac:dyDescent="0.35">
      <c r="A43" s="170" t="s">
        <v>4</v>
      </c>
      <c r="B43" s="176">
        <v>741</v>
      </c>
      <c r="C43" s="176">
        <v>22</v>
      </c>
      <c r="D43" s="176">
        <v>-1</v>
      </c>
      <c r="E43" s="177">
        <v>21</v>
      </c>
      <c r="F43" s="178">
        <v>2.681992337164751E-2</v>
      </c>
    </row>
    <row r="44" spans="1:6" x14ac:dyDescent="0.35">
      <c r="A44" s="171" t="s">
        <v>7</v>
      </c>
      <c r="B44" s="176">
        <v>860</v>
      </c>
      <c r="C44" s="176">
        <v>11</v>
      </c>
      <c r="D44" s="176">
        <v>-52</v>
      </c>
      <c r="E44" s="177">
        <v>-41</v>
      </c>
      <c r="F44" s="178">
        <v>-4.880952380952381E-2</v>
      </c>
    </row>
    <row r="45" spans="1:6" x14ac:dyDescent="0.35">
      <c r="A45" s="171" t="s">
        <v>14</v>
      </c>
      <c r="B45" s="176">
        <v>4421</v>
      </c>
      <c r="C45" s="176">
        <v>350</v>
      </c>
      <c r="D45" s="176">
        <v>-50</v>
      </c>
      <c r="E45" s="177">
        <v>300</v>
      </c>
      <c r="F45" s="178">
        <v>7.0422535211267609E-2</v>
      </c>
    </row>
    <row r="46" spans="1:6" x14ac:dyDescent="0.35">
      <c r="A46" s="171" t="s">
        <v>11</v>
      </c>
      <c r="B46" s="176">
        <v>187</v>
      </c>
      <c r="C46" s="176">
        <v>54</v>
      </c>
      <c r="D46" s="176">
        <v>-5</v>
      </c>
      <c r="E46" s="177">
        <v>49</v>
      </c>
      <c r="F46" s="178">
        <v>0.310126582278481</v>
      </c>
    </row>
    <row r="47" spans="1:6" x14ac:dyDescent="0.35">
      <c r="A47" s="171" t="s">
        <v>27</v>
      </c>
      <c r="B47" s="176">
        <v>3387</v>
      </c>
      <c r="C47" s="176">
        <v>63</v>
      </c>
      <c r="D47" s="176">
        <v>-436</v>
      </c>
      <c r="E47" s="177">
        <v>-373</v>
      </c>
      <c r="F47" s="178">
        <v>-0.1073999424128995</v>
      </c>
    </row>
    <row r="48" spans="1:6" x14ac:dyDescent="0.35">
      <c r="A48" s="171" t="s">
        <v>9</v>
      </c>
      <c r="B48" s="176">
        <v>295</v>
      </c>
      <c r="C48" s="176">
        <v>6</v>
      </c>
      <c r="D48" s="176">
        <v>0</v>
      </c>
      <c r="E48" s="177">
        <v>6</v>
      </c>
      <c r="F48" s="178">
        <v>2.0477815699658702E-2</v>
      </c>
    </row>
    <row r="49" spans="1:6" x14ac:dyDescent="0.35">
      <c r="A49" s="172" t="s">
        <v>148</v>
      </c>
      <c r="B49" s="138">
        <v>136319</v>
      </c>
      <c r="C49" s="138">
        <v>20155</v>
      </c>
      <c r="D49" s="138">
        <v>-7562</v>
      </c>
      <c r="E49" s="174">
        <v>12593</v>
      </c>
      <c r="F49" s="175">
        <v>9.6937832927918216E-2</v>
      </c>
    </row>
    <row r="50" spans="1:6" x14ac:dyDescent="0.35">
      <c r="A50" s="171" t="s">
        <v>17</v>
      </c>
      <c r="B50" s="176">
        <v>12409</v>
      </c>
      <c r="C50" s="176">
        <v>2107</v>
      </c>
      <c r="D50" s="176">
        <v>-569</v>
      </c>
      <c r="E50" s="177">
        <v>1538</v>
      </c>
      <c r="F50" s="178">
        <v>0.13584172407701819</v>
      </c>
    </row>
    <row r="51" spans="1:6" x14ac:dyDescent="0.35">
      <c r="A51" s="171" t="s">
        <v>34</v>
      </c>
      <c r="B51" s="176">
        <v>27949</v>
      </c>
      <c r="C51" s="176">
        <v>3557</v>
      </c>
      <c r="D51" s="176">
        <v>-1262</v>
      </c>
      <c r="E51" s="177">
        <v>2295</v>
      </c>
      <c r="F51" s="178">
        <v>8.595505617977528E-2</v>
      </c>
    </row>
    <row r="52" spans="1:6" x14ac:dyDescent="0.35">
      <c r="A52" s="171" t="s">
        <v>37</v>
      </c>
      <c r="B52" s="176">
        <v>18127</v>
      </c>
      <c r="C52" s="176">
        <v>2024</v>
      </c>
      <c r="D52" s="176">
        <v>-800</v>
      </c>
      <c r="E52" s="177">
        <v>1224</v>
      </c>
      <c r="F52" s="178">
        <v>6.7725336136778613E-2</v>
      </c>
    </row>
    <row r="53" spans="1:6" x14ac:dyDescent="0.35">
      <c r="A53" s="171" t="s">
        <v>45</v>
      </c>
      <c r="B53" s="176">
        <v>13348</v>
      </c>
      <c r="C53" s="176">
        <v>863</v>
      </c>
      <c r="D53" s="176">
        <v>-400</v>
      </c>
      <c r="E53" s="177">
        <v>463</v>
      </c>
      <c r="F53" s="178">
        <v>3.5684007707129095E-2</v>
      </c>
    </row>
    <row r="54" spans="1:6" x14ac:dyDescent="0.35">
      <c r="A54" s="171" t="s">
        <v>39</v>
      </c>
      <c r="B54" s="176">
        <v>35573</v>
      </c>
      <c r="C54" s="176">
        <v>5663</v>
      </c>
      <c r="D54" s="176">
        <v>-3484</v>
      </c>
      <c r="E54" s="177">
        <v>2179</v>
      </c>
      <c r="F54" s="178">
        <v>6.1142600594870644E-2</v>
      </c>
    </row>
    <row r="55" spans="1:6" x14ac:dyDescent="0.35">
      <c r="A55" s="171" t="s">
        <v>40</v>
      </c>
      <c r="B55" s="176">
        <v>25035</v>
      </c>
      <c r="C55" s="176">
        <v>3958</v>
      </c>
      <c r="D55" s="176">
        <v>-1089</v>
      </c>
      <c r="E55" s="176">
        <v>2869</v>
      </c>
      <c r="F55" s="178">
        <v>0.21842536905412793</v>
      </c>
    </row>
    <row r="56" spans="1:6" x14ac:dyDescent="0.35">
      <c r="A56" s="171" t="s">
        <v>26</v>
      </c>
      <c r="B56" s="176">
        <v>3295</v>
      </c>
      <c r="C56" s="176">
        <v>385</v>
      </c>
      <c r="D56" s="176">
        <v>-285</v>
      </c>
      <c r="E56" s="177">
        <v>100</v>
      </c>
      <c r="F56" s="178">
        <v>3.0750307503075031E-2</v>
      </c>
    </row>
    <row r="57" spans="1:6" x14ac:dyDescent="0.35">
      <c r="A57" s="172" t="s">
        <v>149</v>
      </c>
      <c r="B57" s="138">
        <v>246786</v>
      </c>
      <c r="C57" s="138">
        <v>28296</v>
      </c>
      <c r="D57" s="138">
        <v>-10618</v>
      </c>
      <c r="E57" s="174">
        <v>17678</v>
      </c>
      <c r="F57" s="175">
        <v>7.4810097120247138E-2</v>
      </c>
    </row>
    <row r="69" spans="1:6" x14ac:dyDescent="0.35">
      <c r="A69" t="s">
        <v>135</v>
      </c>
    </row>
    <row r="70" spans="1:6" x14ac:dyDescent="0.35">
      <c r="A70" s="9" t="s">
        <v>28</v>
      </c>
      <c r="B70" s="9">
        <v>2020</v>
      </c>
      <c r="C70" s="9">
        <v>2021</v>
      </c>
      <c r="D70" s="9">
        <v>2021</v>
      </c>
      <c r="E70" s="9">
        <v>2021</v>
      </c>
      <c r="F70" s="9">
        <v>2021</v>
      </c>
    </row>
    <row r="71" spans="1:6" x14ac:dyDescent="0.35">
      <c r="B71" s="9" t="s">
        <v>136</v>
      </c>
      <c r="C71" s="9" t="s">
        <v>136</v>
      </c>
      <c r="D71" s="9" t="s">
        <v>137</v>
      </c>
      <c r="E71" s="9" t="s">
        <v>0</v>
      </c>
      <c r="F71" s="9" t="s">
        <v>1</v>
      </c>
    </row>
    <row r="72" spans="1:6" x14ac:dyDescent="0.35">
      <c r="A72" t="s">
        <v>36</v>
      </c>
      <c r="B72" s="11">
        <v>277</v>
      </c>
      <c r="C72" s="11">
        <v>278</v>
      </c>
      <c r="D72" s="11"/>
      <c r="E72" s="11"/>
      <c r="F72" s="11">
        <v>0</v>
      </c>
    </row>
    <row r="73" spans="1:6" x14ac:dyDescent="0.35">
      <c r="A73" t="s">
        <v>22</v>
      </c>
      <c r="B73" s="11">
        <v>2106</v>
      </c>
      <c r="C73" s="11">
        <v>2241</v>
      </c>
      <c r="D73" s="11">
        <v>90</v>
      </c>
      <c r="E73" s="11">
        <v>-22</v>
      </c>
      <c r="F73" s="11">
        <v>68</v>
      </c>
    </row>
    <row r="74" spans="1:6" x14ac:dyDescent="0.35">
      <c r="A74" t="s">
        <v>17</v>
      </c>
      <c r="B74" s="11">
        <v>11322</v>
      </c>
      <c r="C74" s="11">
        <v>12409</v>
      </c>
      <c r="D74" s="11">
        <v>2107</v>
      </c>
      <c r="E74" s="11">
        <v>-569</v>
      </c>
      <c r="F74" s="11">
        <v>1538</v>
      </c>
    </row>
    <row r="75" spans="1:6" x14ac:dyDescent="0.35">
      <c r="A75" t="s">
        <v>31</v>
      </c>
      <c r="B75" s="11">
        <v>27572</v>
      </c>
      <c r="C75" s="11">
        <v>29450</v>
      </c>
      <c r="D75" s="11">
        <v>2630</v>
      </c>
      <c r="E75" s="11">
        <v>-696</v>
      </c>
      <c r="F75" s="11">
        <v>1934</v>
      </c>
    </row>
    <row r="76" spans="1:6" x14ac:dyDescent="0.35">
      <c r="A76" t="s">
        <v>37</v>
      </c>
      <c r="B76" s="11">
        <v>18073</v>
      </c>
      <c r="C76" s="11">
        <v>18127</v>
      </c>
      <c r="D76" s="11">
        <v>2024</v>
      </c>
      <c r="E76" s="11">
        <v>-800</v>
      </c>
      <c r="F76" s="11">
        <v>1224</v>
      </c>
    </row>
    <row r="77" spans="1:6" x14ac:dyDescent="0.35">
      <c r="A77" t="s">
        <v>45</v>
      </c>
      <c r="B77" s="11">
        <v>12975</v>
      </c>
      <c r="C77" s="11">
        <v>13348</v>
      </c>
      <c r="D77" s="11">
        <v>863</v>
      </c>
      <c r="E77" s="11">
        <v>-400</v>
      </c>
      <c r="F77" s="11">
        <v>463</v>
      </c>
    </row>
    <row r="78" spans="1:6" x14ac:dyDescent="0.35">
      <c r="A78" t="s">
        <v>39</v>
      </c>
      <c r="B78" s="11">
        <v>35638</v>
      </c>
      <c r="C78" s="11">
        <v>35573</v>
      </c>
      <c r="D78" s="11">
        <v>5663</v>
      </c>
      <c r="E78" s="11">
        <v>-3484</v>
      </c>
      <c r="F78" s="11">
        <v>2179</v>
      </c>
    </row>
    <row r="79" spans="1:6" x14ac:dyDescent="0.35">
      <c r="A79" t="s">
        <v>23</v>
      </c>
      <c r="B79" s="11">
        <v>18941</v>
      </c>
      <c r="C79" s="11">
        <v>19733</v>
      </c>
      <c r="D79" s="11">
        <v>1000</v>
      </c>
      <c r="E79" s="11">
        <v>-669</v>
      </c>
      <c r="F79" s="11">
        <v>331</v>
      </c>
    </row>
    <row r="80" spans="1:6" x14ac:dyDescent="0.35">
      <c r="A80" t="s">
        <v>30</v>
      </c>
      <c r="B80" s="11">
        <v>451</v>
      </c>
      <c r="C80" s="11">
        <v>404</v>
      </c>
      <c r="D80" s="11">
        <v>37</v>
      </c>
      <c r="E80" s="11">
        <v>-44</v>
      </c>
      <c r="F80" s="11">
        <v>-7</v>
      </c>
    </row>
    <row r="81" spans="1:6" x14ac:dyDescent="0.35">
      <c r="A81" t="s">
        <v>38</v>
      </c>
      <c r="B81" s="11">
        <v>1741</v>
      </c>
      <c r="C81" s="11">
        <v>1839</v>
      </c>
      <c r="D81" s="11">
        <v>94</v>
      </c>
      <c r="E81" s="11">
        <v>-56</v>
      </c>
      <c r="F81" s="11">
        <v>38</v>
      </c>
    </row>
    <row r="82" spans="1:6" x14ac:dyDescent="0.35">
      <c r="A82" t="s">
        <v>19</v>
      </c>
      <c r="B82" s="11">
        <v>1753</v>
      </c>
      <c r="C82" s="11">
        <v>1791</v>
      </c>
      <c r="D82" s="11">
        <v>95</v>
      </c>
      <c r="E82" s="11">
        <v>-158</v>
      </c>
      <c r="F82" s="11">
        <v>-63</v>
      </c>
    </row>
    <row r="83" spans="1:6" x14ac:dyDescent="0.35">
      <c r="A83" t="s">
        <v>41</v>
      </c>
      <c r="B83" s="11">
        <v>185</v>
      </c>
      <c r="C83" s="11">
        <v>171</v>
      </c>
      <c r="D83" s="11">
        <v>41</v>
      </c>
      <c r="E83" s="11">
        <v>-2</v>
      </c>
      <c r="F83" s="11">
        <v>39</v>
      </c>
    </row>
    <row r="84" spans="1:6" x14ac:dyDescent="0.35">
      <c r="A84" t="s">
        <v>34</v>
      </c>
      <c r="B84" s="11">
        <v>26700</v>
      </c>
      <c r="C84" s="11">
        <v>27949</v>
      </c>
      <c r="D84" s="11">
        <v>3557</v>
      </c>
      <c r="E84" s="11">
        <v>-1262</v>
      </c>
      <c r="F84" s="11">
        <v>2295</v>
      </c>
    </row>
    <row r="85" spans="1:6" x14ac:dyDescent="0.35">
      <c r="A85" t="s">
        <v>15</v>
      </c>
      <c r="B85" s="11">
        <v>5839</v>
      </c>
      <c r="C85" s="11">
        <v>6134</v>
      </c>
      <c r="D85" s="11">
        <v>333</v>
      </c>
      <c r="E85" s="11">
        <v>-244</v>
      </c>
      <c r="F85" s="11">
        <v>89</v>
      </c>
    </row>
    <row r="86" spans="1:6" x14ac:dyDescent="0.35">
      <c r="A86" t="s">
        <v>25</v>
      </c>
      <c r="B86" s="11">
        <v>4773</v>
      </c>
      <c r="C86" s="11">
        <v>4579</v>
      </c>
      <c r="D86" s="11">
        <v>317</v>
      </c>
      <c r="E86" s="11">
        <v>-134</v>
      </c>
      <c r="F86" s="11">
        <v>183</v>
      </c>
    </row>
    <row r="87" spans="1:6" x14ac:dyDescent="0.35">
      <c r="A87" t="s">
        <v>43</v>
      </c>
      <c r="B87" s="11">
        <v>31328</v>
      </c>
      <c r="C87" s="11">
        <v>32260</v>
      </c>
      <c r="D87" s="11">
        <v>2951</v>
      </c>
      <c r="E87" s="11">
        <v>-434</v>
      </c>
      <c r="F87" s="11">
        <v>2517</v>
      </c>
    </row>
    <row r="88" spans="1:6" x14ac:dyDescent="0.35">
      <c r="A88" t="s">
        <v>20</v>
      </c>
      <c r="B88" s="11">
        <v>1549</v>
      </c>
      <c r="C88" s="11">
        <v>1614</v>
      </c>
      <c r="D88" s="11">
        <v>47</v>
      </c>
      <c r="E88" s="11">
        <v>-53</v>
      </c>
      <c r="F88" s="11">
        <v>-6</v>
      </c>
    </row>
    <row r="89" spans="1:6" x14ac:dyDescent="0.35">
      <c r="A89" t="s">
        <v>4</v>
      </c>
      <c r="B89" s="11">
        <v>783</v>
      </c>
      <c r="C89" s="11">
        <v>741</v>
      </c>
      <c r="D89" s="11">
        <v>22</v>
      </c>
      <c r="E89" s="11">
        <v>-1</v>
      </c>
      <c r="F89" s="11">
        <v>21</v>
      </c>
    </row>
    <row r="90" spans="1:6" x14ac:dyDescent="0.35">
      <c r="A90" t="s">
        <v>33</v>
      </c>
      <c r="B90" s="11">
        <v>6808</v>
      </c>
      <c r="C90" s="11">
        <v>7502</v>
      </c>
      <c r="D90" s="11">
        <v>1416</v>
      </c>
      <c r="E90" s="11">
        <v>-264</v>
      </c>
      <c r="F90" s="11">
        <v>1152</v>
      </c>
    </row>
    <row r="91" spans="1:6" x14ac:dyDescent="0.35">
      <c r="A91" t="s">
        <v>40</v>
      </c>
      <c r="B91" s="11">
        <v>15140</v>
      </c>
      <c r="C91" s="11">
        <v>18116</v>
      </c>
      <c r="D91" s="11">
        <v>4140</v>
      </c>
      <c r="E91" s="11">
        <v>-498</v>
      </c>
      <c r="F91" s="11">
        <v>3642</v>
      </c>
    </row>
    <row r="92" spans="1:6" x14ac:dyDescent="0.35">
      <c r="A92" t="s">
        <v>26</v>
      </c>
      <c r="B92" s="11">
        <v>3252</v>
      </c>
      <c r="C92" s="11">
        <v>3295</v>
      </c>
      <c r="D92" s="11">
        <v>385</v>
      </c>
      <c r="E92" s="11">
        <v>-285</v>
      </c>
      <c r="F92" s="11">
        <v>100</v>
      </c>
    </row>
    <row r="93" spans="1:6" x14ac:dyDescent="0.35">
      <c r="A93" t="s">
        <v>7</v>
      </c>
      <c r="B93" s="11">
        <v>840</v>
      </c>
      <c r="C93" s="11">
        <v>860</v>
      </c>
      <c r="D93" s="11">
        <v>11</v>
      </c>
      <c r="E93" s="11">
        <v>-52</v>
      </c>
      <c r="F93" s="11">
        <v>-41</v>
      </c>
    </row>
    <row r="94" spans="1:6" x14ac:dyDescent="0.35">
      <c r="A94" t="s">
        <v>42</v>
      </c>
      <c r="B94" s="11">
        <v>75</v>
      </c>
      <c r="C94" s="11">
        <v>82</v>
      </c>
      <c r="D94" s="11"/>
      <c r="E94" s="11"/>
      <c r="F94" s="11">
        <v>0</v>
      </c>
    </row>
    <row r="95" spans="1:6" x14ac:dyDescent="0.35">
      <c r="A95" t="s">
        <v>14</v>
      </c>
      <c r="B95" s="11">
        <v>4260</v>
      </c>
      <c r="C95" s="11">
        <v>4421</v>
      </c>
      <c r="D95" s="11">
        <v>350</v>
      </c>
      <c r="E95" s="11">
        <v>-50</v>
      </c>
      <c r="F95" s="11">
        <v>300</v>
      </c>
    </row>
    <row r="96" spans="1:6" x14ac:dyDescent="0.35">
      <c r="A96" t="s">
        <v>11</v>
      </c>
      <c r="B96" s="11">
        <v>158</v>
      </c>
      <c r="C96" s="11">
        <v>187</v>
      </c>
      <c r="D96" s="11">
        <v>54</v>
      </c>
      <c r="E96" s="11">
        <v>-5</v>
      </c>
      <c r="F96" s="11">
        <v>49</v>
      </c>
    </row>
    <row r="97" spans="1:6" x14ac:dyDescent="0.35">
      <c r="A97" t="s">
        <v>27</v>
      </c>
      <c r="B97" s="11">
        <v>3473</v>
      </c>
      <c r="C97" s="11">
        <v>3387</v>
      </c>
      <c r="D97" s="11">
        <v>63</v>
      </c>
      <c r="E97" s="11">
        <v>-436</v>
      </c>
      <c r="F97" s="11">
        <v>-373</v>
      </c>
    </row>
    <row r="98" spans="1:6" x14ac:dyDescent="0.35">
      <c r="A98" t="s">
        <v>9</v>
      </c>
      <c r="B98" s="11">
        <v>293</v>
      </c>
      <c r="C98" s="11">
        <v>295</v>
      </c>
      <c r="D98" s="11">
        <v>6</v>
      </c>
      <c r="E98" s="11"/>
      <c r="F98" s="11">
        <v>6</v>
      </c>
    </row>
    <row r="99" spans="1:6" x14ac:dyDescent="0.35">
      <c r="A99" t="s">
        <v>55</v>
      </c>
      <c r="B99">
        <f>SUM(B72:B98)</f>
        <v>236305</v>
      </c>
      <c r="C99">
        <f t="shared" ref="C99:F99" si="0">SUM(C72:C98)</f>
        <v>246786</v>
      </c>
      <c r="D99">
        <f t="shared" si="0"/>
        <v>28296</v>
      </c>
      <c r="E99">
        <f t="shared" si="0"/>
        <v>-10618</v>
      </c>
      <c r="F99">
        <f t="shared" si="0"/>
        <v>17678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B5CE-2972-4E3F-B5FC-2503E7712158}">
  <sheetPr>
    <tabColor theme="3"/>
  </sheetPr>
  <dimension ref="A1:M10"/>
  <sheetViews>
    <sheetView topLeftCell="A16" zoomScale="106" zoomScaleNormal="106" workbookViewId="0">
      <selection activeCell="A30" sqref="A30:XFD48"/>
    </sheetView>
  </sheetViews>
  <sheetFormatPr defaultRowHeight="14.5" x14ac:dyDescent="0.35"/>
  <cols>
    <col min="1" max="1" width="27.08984375" customWidth="1"/>
    <col min="2" max="2" width="8.90625" customWidth="1"/>
    <col min="3" max="3" width="10.453125" customWidth="1"/>
    <col min="4" max="4" width="10.7265625" customWidth="1"/>
    <col min="5" max="5" width="11.36328125" customWidth="1"/>
    <col min="6" max="6" width="10.453125" customWidth="1"/>
    <col min="7" max="7" width="10.36328125" customWidth="1"/>
    <col min="8" max="8" width="8.6328125" customWidth="1"/>
    <col min="9" max="9" width="8.81640625" customWidth="1"/>
    <col min="10" max="10" width="8.6328125" customWidth="1"/>
    <col min="11" max="11" width="9.1796875" customWidth="1"/>
    <col min="12" max="12" width="9.6328125" customWidth="1"/>
  </cols>
  <sheetData>
    <row r="1" spans="1:13" x14ac:dyDescent="0.35">
      <c r="A1" s="9" t="s">
        <v>68</v>
      </c>
    </row>
    <row r="2" spans="1:13" x14ac:dyDescent="0.35">
      <c r="B2" s="9">
        <v>2012</v>
      </c>
      <c r="C2" s="9">
        <v>2013</v>
      </c>
      <c r="D2" s="9">
        <v>2014</v>
      </c>
      <c r="E2" s="9">
        <v>2015</v>
      </c>
      <c r="F2" s="9">
        <v>2016</v>
      </c>
      <c r="G2" s="9">
        <v>2017</v>
      </c>
      <c r="H2" s="9">
        <v>2018</v>
      </c>
      <c r="I2" s="9">
        <v>2019</v>
      </c>
      <c r="J2" s="9">
        <v>2020</v>
      </c>
      <c r="K2" s="9">
        <v>2021</v>
      </c>
      <c r="L2" s="9" t="s">
        <v>53</v>
      </c>
      <c r="M2" s="9" t="s">
        <v>64</v>
      </c>
    </row>
    <row r="3" spans="1:13" x14ac:dyDescent="0.35">
      <c r="A3" t="s">
        <v>6</v>
      </c>
      <c r="B3" s="2">
        <v>97718</v>
      </c>
      <c r="C3" s="2">
        <v>102250</v>
      </c>
      <c r="D3" s="2">
        <v>108891</v>
      </c>
      <c r="E3" s="2">
        <v>118031</v>
      </c>
      <c r="F3" s="2">
        <v>126257</v>
      </c>
      <c r="G3" s="2">
        <v>137378</v>
      </c>
      <c r="H3" s="2">
        <v>145899</v>
      </c>
      <c r="I3" s="2">
        <v>156380</v>
      </c>
      <c r="J3" s="2">
        <v>162108</v>
      </c>
      <c r="K3" s="2">
        <v>175830</v>
      </c>
      <c r="L3" s="2">
        <v>13722</v>
      </c>
      <c r="M3" s="14">
        <v>0.38905176514841405</v>
      </c>
    </row>
    <row r="4" spans="1:13" x14ac:dyDescent="0.35">
      <c r="A4" t="s">
        <v>65</v>
      </c>
      <c r="B4" s="2">
        <v>124631</v>
      </c>
      <c r="C4" s="2">
        <v>128197</v>
      </c>
      <c r="D4" s="2">
        <v>135212</v>
      </c>
      <c r="E4" s="2">
        <v>144794</v>
      </c>
      <c r="F4" s="2">
        <v>152431</v>
      </c>
      <c r="G4" s="2">
        <v>157911</v>
      </c>
      <c r="H4" s="2">
        <v>165911</v>
      </c>
      <c r="I4" s="2">
        <v>172476</v>
      </c>
      <c r="J4" s="2">
        <v>178213</v>
      </c>
      <c r="K4" s="2">
        <v>187819</v>
      </c>
      <c r="L4" s="2">
        <v>9606</v>
      </c>
      <c r="M4" s="14">
        <v>0.41557932934317227</v>
      </c>
    </row>
    <row r="5" spans="1:13" x14ac:dyDescent="0.35">
      <c r="A5" t="s">
        <v>66</v>
      </c>
      <c r="B5" s="2">
        <v>57649</v>
      </c>
      <c r="C5" s="2">
        <v>59138</v>
      </c>
      <c r="D5" s="2">
        <v>61854</v>
      </c>
      <c r="E5" s="2">
        <v>65113</v>
      </c>
      <c r="F5" s="2">
        <v>68712</v>
      </c>
      <c r="G5" s="2">
        <v>74178</v>
      </c>
      <c r="H5" s="2">
        <v>78879</v>
      </c>
      <c r="I5" s="2">
        <v>82677</v>
      </c>
      <c r="J5" s="2">
        <v>82715</v>
      </c>
      <c r="K5" s="2">
        <v>88296</v>
      </c>
      <c r="L5" s="2">
        <v>5581</v>
      </c>
      <c r="M5" s="14">
        <v>0.19536890550841363</v>
      </c>
    </row>
    <row r="6" spans="1:13" x14ac:dyDescent="0.35">
      <c r="A6" t="s">
        <v>67</v>
      </c>
      <c r="B6" s="2">
        <v>279998</v>
      </c>
      <c r="C6" s="2">
        <v>289585</v>
      </c>
      <c r="D6" s="2">
        <v>305957</v>
      </c>
      <c r="E6" s="2">
        <v>327938</v>
      </c>
      <c r="F6" s="2">
        <v>347400</v>
      </c>
      <c r="G6" s="2">
        <v>369467</v>
      </c>
      <c r="H6" s="2">
        <v>390689</v>
      </c>
      <c r="I6" s="2">
        <v>411533</v>
      </c>
      <c r="J6" s="2">
        <v>423036</v>
      </c>
      <c r="K6" s="2">
        <v>451945</v>
      </c>
      <c r="L6" s="2">
        <v>28909</v>
      </c>
      <c r="M6" s="14">
        <v>1</v>
      </c>
    </row>
    <row r="8" spans="1:13" x14ac:dyDescent="0.35">
      <c r="C8" s="2"/>
      <c r="D8" s="2"/>
      <c r="E8" s="2"/>
      <c r="F8" s="2"/>
      <c r="G8" s="2"/>
      <c r="H8" s="2"/>
      <c r="I8" s="2"/>
      <c r="J8" s="2"/>
      <c r="K8" s="2"/>
      <c r="L8" s="2"/>
      <c r="M8" s="14"/>
    </row>
    <row r="10" spans="1:13" x14ac:dyDescent="0.35">
      <c r="J10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614A-22E8-4557-97D9-9C29736E32C2}">
  <sheetPr>
    <tabColor theme="3"/>
  </sheetPr>
  <dimension ref="A1:L26"/>
  <sheetViews>
    <sheetView zoomScaleNormal="100" workbookViewId="0">
      <selection activeCell="B6" sqref="B6"/>
    </sheetView>
  </sheetViews>
  <sheetFormatPr defaultRowHeight="14.5" x14ac:dyDescent="0.35"/>
  <cols>
    <col min="1" max="1" width="17.7265625" customWidth="1"/>
    <col min="2" max="2" width="13.54296875" customWidth="1"/>
    <col min="3" max="3" width="11.453125" customWidth="1"/>
    <col min="4" max="4" width="10.26953125" customWidth="1"/>
    <col min="5" max="5" width="10.90625" customWidth="1"/>
    <col min="6" max="6" width="10.7265625" customWidth="1"/>
    <col min="7" max="7" width="11.26953125" customWidth="1"/>
    <col min="8" max="8" width="11.81640625" customWidth="1"/>
    <col min="9" max="9" width="10.453125" customWidth="1"/>
    <col min="10" max="10" width="11.08984375" customWidth="1"/>
    <col min="11" max="11" width="9.90625" customWidth="1"/>
  </cols>
  <sheetData>
    <row r="1" spans="1:12" x14ac:dyDescent="0.35">
      <c r="A1" s="9" t="s">
        <v>70</v>
      </c>
    </row>
    <row r="3" spans="1:12" x14ac:dyDescent="0.35"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</row>
    <row r="4" spans="1:12" x14ac:dyDescent="0.35">
      <c r="A4" s="15" t="s">
        <v>2</v>
      </c>
      <c r="B4" s="16">
        <v>168729</v>
      </c>
      <c r="C4" s="16">
        <v>171797</v>
      </c>
      <c r="D4" s="16">
        <v>178151</v>
      </c>
      <c r="E4" s="16">
        <v>189649</v>
      </c>
      <c r="F4" s="16">
        <v>196860</v>
      </c>
      <c r="G4" s="16">
        <v>205813</v>
      </c>
      <c r="H4" s="16">
        <v>216523</v>
      </c>
      <c r="I4" s="16">
        <v>224012</v>
      </c>
      <c r="J4" s="16">
        <v>229303</v>
      </c>
      <c r="K4" s="16">
        <v>240737</v>
      </c>
    </row>
    <row r="5" spans="1:12" x14ac:dyDescent="0.35">
      <c r="A5" s="15" t="s">
        <v>16</v>
      </c>
      <c r="B5" s="17">
        <v>111269</v>
      </c>
      <c r="C5" s="17">
        <v>117788</v>
      </c>
      <c r="D5" s="17">
        <v>127806</v>
      </c>
      <c r="E5" s="17">
        <v>138289</v>
      </c>
      <c r="F5" s="17">
        <v>150540</v>
      </c>
      <c r="G5" s="17">
        <v>163654</v>
      </c>
      <c r="H5" s="17">
        <v>174166</v>
      </c>
      <c r="I5" s="17">
        <v>187521</v>
      </c>
      <c r="J5" s="17">
        <v>193733</v>
      </c>
      <c r="K5" s="17">
        <v>211208</v>
      </c>
    </row>
    <row r="6" spans="1:12" x14ac:dyDescent="0.35">
      <c r="A6" t="s">
        <v>69</v>
      </c>
      <c r="B6" s="2">
        <v>279998</v>
      </c>
      <c r="C6" s="2">
        <v>289585</v>
      </c>
      <c r="D6" s="2">
        <v>305957</v>
      </c>
      <c r="E6" s="2">
        <v>327938</v>
      </c>
      <c r="F6" s="2">
        <v>347400</v>
      </c>
      <c r="G6" s="2">
        <v>369467</v>
      </c>
      <c r="H6" s="2">
        <v>390689</v>
      </c>
      <c r="I6" s="2">
        <v>411533</v>
      </c>
      <c r="J6" s="2">
        <v>423036</v>
      </c>
      <c r="K6" s="2">
        <v>451945</v>
      </c>
    </row>
    <row r="7" spans="1:12" x14ac:dyDescent="0.35">
      <c r="L7" s="3"/>
    </row>
    <row r="26" spans="2:1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DDE6-010E-4EB1-9348-ED0CF981294F}">
  <sheetPr>
    <tabColor rgb="FF00B050"/>
  </sheetPr>
  <dimension ref="A1:S16"/>
  <sheetViews>
    <sheetView workbookViewId="0">
      <selection activeCell="N19" sqref="N19"/>
    </sheetView>
  </sheetViews>
  <sheetFormatPr defaultRowHeight="14.5" x14ac:dyDescent="0.35"/>
  <cols>
    <col min="1" max="1" width="11.54296875" customWidth="1"/>
    <col min="2" max="2" width="12.7265625" customWidth="1"/>
    <col min="3" max="10" width="9" bestFit="1" customWidth="1"/>
    <col min="11" max="11" width="9.81640625" customWidth="1"/>
    <col min="12" max="12" width="8.26953125" customWidth="1"/>
  </cols>
  <sheetData>
    <row r="1" spans="1:19" x14ac:dyDescent="0.35">
      <c r="A1" s="9" t="s">
        <v>71</v>
      </c>
    </row>
    <row r="3" spans="1:19" ht="29" x14ac:dyDescent="0.35">
      <c r="A3" s="18"/>
      <c r="B3" s="19">
        <v>2012</v>
      </c>
      <c r="C3" s="19">
        <v>2013</v>
      </c>
      <c r="D3" s="19">
        <v>2014</v>
      </c>
      <c r="E3" s="19">
        <v>2015</v>
      </c>
      <c r="F3" s="19">
        <v>2016</v>
      </c>
      <c r="G3" s="19">
        <v>2017</v>
      </c>
      <c r="H3" s="19">
        <v>2018</v>
      </c>
      <c r="I3" s="19">
        <v>2019</v>
      </c>
      <c r="J3" s="19">
        <v>2020</v>
      </c>
      <c r="K3" s="19">
        <v>2021</v>
      </c>
      <c r="L3" s="19" t="s">
        <v>72</v>
      </c>
      <c r="M3" s="19" t="s">
        <v>73</v>
      </c>
      <c r="N3" s="19" t="s">
        <v>74</v>
      </c>
      <c r="O3" s="19" t="s">
        <v>75</v>
      </c>
      <c r="P3" s="19" t="s">
        <v>76</v>
      </c>
      <c r="Q3" s="19" t="s">
        <v>77</v>
      </c>
      <c r="R3" s="19" t="s">
        <v>78</v>
      </c>
      <c r="S3" s="19" t="s">
        <v>79</v>
      </c>
    </row>
    <row r="4" spans="1:19" x14ac:dyDescent="0.35">
      <c r="A4" s="18" t="s">
        <v>28</v>
      </c>
      <c r="B4" s="20">
        <v>155863</v>
      </c>
      <c r="C4" s="20">
        <v>161471</v>
      </c>
      <c r="D4" s="20">
        <v>170452</v>
      </c>
      <c r="E4" s="20">
        <v>182242</v>
      </c>
      <c r="F4" s="20">
        <v>195053</v>
      </c>
      <c r="G4" s="20">
        <v>207748</v>
      </c>
      <c r="H4" s="20">
        <v>221896</v>
      </c>
      <c r="I4" s="20">
        <v>236305</v>
      </c>
      <c r="J4" s="20">
        <v>246786</v>
      </c>
      <c r="K4" s="20">
        <v>264464</v>
      </c>
      <c r="L4" s="21">
        <v>17678</v>
      </c>
      <c r="M4" s="22">
        <v>7.1632912726005527E-2</v>
      </c>
      <c r="N4" s="23">
        <v>108601</v>
      </c>
      <c r="O4" s="22">
        <v>0.69677216529901265</v>
      </c>
      <c r="P4" s="23">
        <v>94012</v>
      </c>
      <c r="Q4" s="22">
        <v>0.55154530307652594</v>
      </c>
      <c r="R4" s="23">
        <v>102993</v>
      </c>
      <c r="S4" s="24">
        <v>0.6378420892915756</v>
      </c>
    </row>
    <row r="5" spans="1:19" x14ac:dyDescent="0.35">
      <c r="A5" s="18" t="s">
        <v>5</v>
      </c>
      <c r="B5" s="20">
        <v>124135</v>
      </c>
      <c r="C5" s="20">
        <v>128114</v>
      </c>
      <c r="D5" s="20">
        <v>135505</v>
      </c>
      <c r="E5" s="20">
        <v>145696</v>
      </c>
      <c r="F5" s="20">
        <v>152347</v>
      </c>
      <c r="G5" s="20">
        <v>161719</v>
      </c>
      <c r="H5" s="20">
        <v>168793</v>
      </c>
      <c r="I5" s="20">
        <v>175228</v>
      </c>
      <c r="J5" s="20">
        <v>176250</v>
      </c>
      <c r="K5" s="20">
        <v>187481</v>
      </c>
      <c r="L5" s="21">
        <v>11231</v>
      </c>
      <c r="M5" s="22">
        <v>6.372198581560283E-2</v>
      </c>
      <c r="N5" s="23">
        <v>63346</v>
      </c>
      <c r="O5" s="22">
        <v>0.51029927095500871</v>
      </c>
      <c r="P5" s="23">
        <v>51976</v>
      </c>
      <c r="Q5" s="22">
        <v>0.38357256189808492</v>
      </c>
      <c r="R5" s="23">
        <v>59367</v>
      </c>
      <c r="S5" s="24">
        <v>0.46339197901868651</v>
      </c>
    </row>
    <row r="6" spans="1:19" x14ac:dyDescent="0.35">
      <c r="A6" s="18" t="s">
        <v>55</v>
      </c>
      <c r="B6" s="25">
        <v>279998</v>
      </c>
      <c r="C6" s="25">
        <v>289585</v>
      </c>
      <c r="D6" s="25">
        <v>305957</v>
      </c>
      <c r="E6" s="25">
        <v>327938</v>
      </c>
      <c r="F6" s="25">
        <v>347400</v>
      </c>
      <c r="G6" s="25">
        <v>369467</v>
      </c>
      <c r="H6" s="25">
        <v>390689</v>
      </c>
      <c r="I6" s="25">
        <v>411533</v>
      </c>
      <c r="J6" s="25">
        <v>423036</v>
      </c>
      <c r="K6" s="25">
        <v>451945</v>
      </c>
      <c r="L6" s="26">
        <v>28909</v>
      </c>
      <c r="M6" s="22">
        <v>6.8336973685454661E-2</v>
      </c>
      <c r="N6" s="23">
        <v>171947</v>
      </c>
      <c r="O6" s="22">
        <v>0.61410081500582148</v>
      </c>
      <c r="P6" s="23">
        <v>145988</v>
      </c>
      <c r="Q6" s="22">
        <v>0.47715201809404589</v>
      </c>
      <c r="R6" s="23">
        <v>162360</v>
      </c>
      <c r="S6" s="24">
        <v>0.56066439905381837</v>
      </c>
    </row>
    <row r="9" spans="1:19" x14ac:dyDescent="0.35">
      <c r="A9" s="8" t="s">
        <v>28</v>
      </c>
      <c r="B9" s="4">
        <v>0.55665754755391106</v>
      </c>
      <c r="C9" s="4">
        <v>0.55759448866481343</v>
      </c>
      <c r="D9" s="4">
        <v>0.55711096657373427</v>
      </c>
      <c r="E9" s="4">
        <v>0.55572089846251427</v>
      </c>
      <c r="F9" s="4">
        <v>0.56146516983304551</v>
      </c>
      <c r="G9" s="4">
        <v>0.56229108418343177</v>
      </c>
      <c r="H9" s="4">
        <v>0.56796070531804066</v>
      </c>
      <c r="I9" s="4">
        <v>0.57420668573358635</v>
      </c>
      <c r="J9" s="4">
        <v>0.58336879130854113</v>
      </c>
      <c r="K9" s="4">
        <v>0.58516854927037587</v>
      </c>
      <c r="M9" s="27"/>
    </row>
    <row r="10" spans="1:19" x14ac:dyDescent="0.35">
      <c r="A10" s="8" t="s">
        <v>5</v>
      </c>
      <c r="B10" s="4">
        <v>0.44334245244608889</v>
      </c>
      <c r="C10" s="4">
        <v>0.44240551133518657</v>
      </c>
      <c r="D10" s="4">
        <v>0.44288903342626579</v>
      </c>
      <c r="E10" s="4">
        <v>0.44427910153748573</v>
      </c>
      <c r="F10" s="4">
        <v>0.43853483016695449</v>
      </c>
      <c r="G10" s="4">
        <v>0.43770891581656818</v>
      </c>
      <c r="H10" s="4">
        <v>0.43203929468195928</v>
      </c>
      <c r="I10" s="4">
        <v>0.42579331426641365</v>
      </c>
      <c r="J10" s="4">
        <v>0.41663120869145887</v>
      </c>
      <c r="K10" s="4">
        <v>0.41483145072962418</v>
      </c>
    </row>
    <row r="11" spans="1:19" x14ac:dyDescent="0.35">
      <c r="K11" s="28"/>
    </row>
    <row r="12" spans="1:19" x14ac:dyDescent="0.35">
      <c r="M12" s="3"/>
      <c r="N12" s="3"/>
      <c r="O12" s="27"/>
    </row>
    <row r="13" spans="1:19" x14ac:dyDescent="0.35">
      <c r="M13" s="14"/>
    </row>
    <row r="15" spans="1:19" x14ac:dyDescent="0.35">
      <c r="A15" s="29"/>
      <c r="M15" s="27"/>
    </row>
    <row r="16" spans="1:19" x14ac:dyDescent="0.35">
      <c r="M16" s="14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EA02-0AA5-48B8-BF7F-119C9A19D28C}">
  <sheetPr>
    <tabColor rgb="FF00B050"/>
  </sheetPr>
  <dimension ref="A1:Q23"/>
  <sheetViews>
    <sheetView workbookViewId="0">
      <selection activeCell="B9" sqref="B9"/>
    </sheetView>
  </sheetViews>
  <sheetFormatPr defaultRowHeight="14.5" x14ac:dyDescent="0.35"/>
  <cols>
    <col min="1" max="1" width="15.1796875" customWidth="1"/>
    <col min="2" max="2" width="11.7265625" customWidth="1"/>
    <col min="3" max="3" width="10.54296875" bestFit="1" customWidth="1"/>
    <col min="4" max="4" width="8.26953125" customWidth="1"/>
    <col min="5" max="5" width="8.453125" customWidth="1"/>
    <col min="6" max="7" width="10.54296875" bestFit="1" customWidth="1"/>
    <col min="8" max="8" width="7.7265625" customWidth="1"/>
    <col min="9" max="9" width="8.1796875" customWidth="1"/>
    <col min="10" max="10" width="10.54296875" bestFit="1" customWidth="1"/>
    <col min="11" max="11" width="8.1796875" customWidth="1"/>
    <col min="12" max="12" width="14.1796875" customWidth="1"/>
  </cols>
  <sheetData>
    <row r="1" spans="1:17" x14ac:dyDescent="0.35">
      <c r="A1" s="9" t="s">
        <v>81</v>
      </c>
    </row>
    <row r="3" spans="1:17" s="9" customFormat="1" ht="29" x14ac:dyDescent="0.35">
      <c r="A3" s="30"/>
      <c r="B3" s="30">
        <v>2012</v>
      </c>
      <c r="C3" s="30">
        <v>2013</v>
      </c>
      <c r="D3" s="30">
        <v>2014</v>
      </c>
      <c r="E3" s="30">
        <v>2015</v>
      </c>
      <c r="F3" s="30">
        <v>2016</v>
      </c>
      <c r="G3" s="30">
        <v>2017</v>
      </c>
      <c r="H3" s="30">
        <v>2018</v>
      </c>
      <c r="I3" s="30">
        <v>2019</v>
      </c>
      <c r="J3" s="30">
        <v>2020</v>
      </c>
      <c r="K3" s="30">
        <v>2021</v>
      </c>
      <c r="L3" s="31" t="s">
        <v>72</v>
      </c>
      <c r="M3" s="32" t="s">
        <v>73</v>
      </c>
      <c r="N3" s="32" t="s">
        <v>82</v>
      </c>
      <c r="O3"/>
      <c r="P3"/>
      <c r="Q3"/>
    </row>
    <row r="4" spans="1:17" x14ac:dyDescent="0.35">
      <c r="A4" s="18" t="s">
        <v>28</v>
      </c>
      <c r="B4" s="5">
        <v>18391</v>
      </c>
      <c r="C4" s="5">
        <v>20370</v>
      </c>
      <c r="D4" s="5">
        <v>19374</v>
      </c>
      <c r="E4" s="5">
        <v>20415</v>
      </c>
      <c r="F4" s="5">
        <v>20488</v>
      </c>
      <c r="G4" s="5">
        <v>19988</v>
      </c>
      <c r="H4" s="5">
        <v>21764</v>
      </c>
      <c r="I4" s="5">
        <v>22195</v>
      </c>
      <c r="J4" s="5">
        <v>21758</v>
      </c>
      <c r="K4" s="5">
        <v>20701</v>
      </c>
      <c r="L4" s="5">
        <f>K4-J4</f>
        <v>-1057</v>
      </c>
      <c r="M4" s="4">
        <f>L4/J4</f>
        <v>-4.8579832705211878E-2</v>
      </c>
      <c r="N4" s="4">
        <f>((K4/B4)^(1/9))-1</f>
        <v>1.3233530884287248E-2</v>
      </c>
      <c r="P4" s="14">
        <f>(K4-B4)/B4</f>
        <v>0.12560491544777336</v>
      </c>
    </row>
    <row r="5" spans="1:17" x14ac:dyDescent="0.35">
      <c r="A5" s="18" t="s">
        <v>5</v>
      </c>
      <c r="B5" s="5">
        <v>16444</v>
      </c>
      <c r="C5" s="5">
        <v>17852</v>
      </c>
      <c r="D5" s="5">
        <v>19625</v>
      </c>
      <c r="E5" s="5">
        <v>20594</v>
      </c>
      <c r="F5" s="5">
        <v>20282</v>
      </c>
      <c r="G5" s="5">
        <v>21259</v>
      </c>
      <c r="H5" s="5">
        <v>20427</v>
      </c>
      <c r="I5" s="5">
        <v>20681</v>
      </c>
      <c r="J5" s="5">
        <v>17643</v>
      </c>
      <c r="K5" s="5">
        <v>18992</v>
      </c>
      <c r="L5" s="5">
        <f>K5-J5</f>
        <v>1349</v>
      </c>
      <c r="M5" s="4">
        <f>L5/J5</f>
        <v>7.6460919344782635E-2</v>
      </c>
      <c r="N5" s="4">
        <f>((K5/B5)^(1/9))-1</f>
        <v>1.61351399699039E-2</v>
      </c>
      <c r="P5" s="14">
        <f>(K5-B5)/B5</f>
        <v>0.15495013378739966</v>
      </c>
    </row>
    <row r="6" spans="1:17" x14ac:dyDescent="0.35">
      <c r="A6" s="18" t="s">
        <v>80</v>
      </c>
      <c r="B6" s="25">
        <v>34835</v>
      </c>
      <c r="C6" s="25">
        <v>38222</v>
      </c>
      <c r="D6" s="25">
        <v>38999</v>
      </c>
      <c r="E6" s="25">
        <v>41009</v>
      </c>
      <c r="F6" s="25">
        <v>40770</v>
      </c>
      <c r="G6" s="25">
        <v>41247</v>
      </c>
      <c r="H6" s="25">
        <v>42191</v>
      </c>
      <c r="I6" s="25">
        <v>42876</v>
      </c>
      <c r="J6" s="25">
        <v>39401</v>
      </c>
      <c r="K6" s="25">
        <v>39693</v>
      </c>
      <c r="L6" s="5">
        <f>K6-J6</f>
        <v>292</v>
      </c>
      <c r="M6" s="4">
        <f>L6/J6</f>
        <v>7.410979416766072E-3</v>
      </c>
      <c r="N6" s="4">
        <f>((K6/B6)^(1/9))-1</f>
        <v>1.4611522076340755E-2</v>
      </c>
      <c r="P6" s="33"/>
    </row>
    <row r="8" spans="1:17" x14ac:dyDescent="0.35">
      <c r="A8" s="8" t="s">
        <v>28</v>
      </c>
      <c r="B8" s="4">
        <v>0.52794603129036888</v>
      </c>
      <c r="C8" s="4">
        <v>0.53293914499502903</v>
      </c>
      <c r="D8" s="4">
        <v>0.49678196876842995</v>
      </c>
      <c r="E8" s="4">
        <v>0.4978175522446292</v>
      </c>
      <c r="F8" s="4">
        <v>0.50252636742702972</v>
      </c>
      <c r="G8" s="4">
        <v>0.48459281887167549</v>
      </c>
      <c r="H8" s="4">
        <v>0.51584461141001636</v>
      </c>
      <c r="I8" s="4">
        <v>0.51765556488478404</v>
      </c>
      <c r="J8" s="4">
        <v>0.5522194868150555</v>
      </c>
      <c r="K8" s="4">
        <v>0.52152772529161318</v>
      </c>
    </row>
    <row r="9" spans="1:17" x14ac:dyDescent="0.35">
      <c r="A9" s="8" t="s">
        <v>5</v>
      </c>
      <c r="B9" s="4">
        <v>0.47205396870963112</v>
      </c>
      <c r="C9" s="4">
        <v>0.46706085500497097</v>
      </c>
      <c r="D9" s="4">
        <v>0.50321803123157005</v>
      </c>
      <c r="E9" s="4">
        <v>0.5021824477553708</v>
      </c>
      <c r="F9" s="4">
        <v>0.49747363257297034</v>
      </c>
      <c r="G9" s="4">
        <v>0.51540718112832451</v>
      </c>
      <c r="H9" s="4">
        <v>0.48415538858998364</v>
      </c>
      <c r="I9" s="4">
        <v>0.48234443511521596</v>
      </c>
      <c r="J9" s="4">
        <v>0.44778051318494455</v>
      </c>
      <c r="K9" s="4">
        <v>0.47847227470838688</v>
      </c>
      <c r="N9" s="27"/>
    </row>
    <row r="19" spans="2:3" x14ac:dyDescent="0.35">
      <c r="C19" s="29"/>
    </row>
    <row r="23" spans="2:3" x14ac:dyDescent="0.35">
      <c r="B23" s="3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2921-69C5-4D01-A77A-DB648331B0F1}">
  <sheetPr>
    <tabColor rgb="FF00B050"/>
  </sheetPr>
  <dimension ref="A1:O19"/>
  <sheetViews>
    <sheetView workbookViewId="0">
      <selection activeCell="A28" sqref="A28:XFD34"/>
    </sheetView>
  </sheetViews>
  <sheetFormatPr defaultRowHeight="14.5" x14ac:dyDescent="0.35"/>
  <cols>
    <col min="1" max="1" width="12.26953125" customWidth="1"/>
    <col min="2" max="2" width="11" customWidth="1"/>
    <col min="3" max="10" width="9" bestFit="1" customWidth="1"/>
    <col min="11" max="11" width="9" customWidth="1"/>
    <col min="12" max="12" width="10.54296875" bestFit="1" customWidth="1"/>
    <col min="17" max="17" width="7.26953125" customWidth="1"/>
  </cols>
  <sheetData>
    <row r="1" spans="1:15" x14ac:dyDescent="0.35">
      <c r="A1" s="9" t="s">
        <v>70</v>
      </c>
    </row>
    <row r="3" spans="1:15" ht="29" x14ac:dyDescent="0.35">
      <c r="A3" s="18"/>
      <c r="B3" s="30">
        <v>2012</v>
      </c>
      <c r="C3" s="30">
        <v>2013</v>
      </c>
      <c r="D3" s="30">
        <v>2014</v>
      </c>
      <c r="E3" s="30">
        <v>2015</v>
      </c>
      <c r="F3" s="30">
        <v>2016</v>
      </c>
      <c r="G3" s="30">
        <v>2017</v>
      </c>
      <c r="H3" s="30">
        <v>2018</v>
      </c>
      <c r="I3" s="30">
        <v>2019</v>
      </c>
      <c r="J3" s="30">
        <v>2020</v>
      </c>
      <c r="K3" s="30">
        <v>2021</v>
      </c>
      <c r="L3" s="31" t="s">
        <v>72</v>
      </c>
      <c r="M3" s="32" t="s">
        <v>73</v>
      </c>
    </row>
    <row r="4" spans="1:15" x14ac:dyDescent="0.35">
      <c r="A4" s="18" t="s">
        <v>2</v>
      </c>
      <c r="B4" s="26">
        <v>168729</v>
      </c>
      <c r="C4" s="26">
        <v>171797</v>
      </c>
      <c r="D4" s="26">
        <v>178151</v>
      </c>
      <c r="E4" s="26">
        <v>189649</v>
      </c>
      <c r="F4" s="26">
        <v>196860</v>
      </c>
      <c r="G4" s="26">
        <v>205813</v>
      </c>
      <c r="H4" s="26">
        <v>216523</v>
      </c>
      <c r="I4" s="26">
        <v>224012</v>
      </c>
      <c r="J4" s="26">
        <v>229303</v>
      </c>
      <c r="K4" s="26">
        <v>240737</v>
      </c>
      <c r="L4" s="5">
        <v>11434</v>
      </c>
      <c r="M4" s="4">
        <v>4.9864153543564625E-2</v>
      </c>
      <c r="O4" s="3"/>
    </row>
    <row r="5" spans="1:15" x14ac:dyDescent="0.35">
      <c r="A5" s="18" t="s">
        <v>16</v>
      </c>
      <c r="B5" s="26">
        <v>111269</v>
      </c>
      <c r="C5" s="26">
        <v>117788</v>
      </c>
      <c r="D5" s="26">
        <v>127806</v>
      </c>
      <c r="E5" s="26">
        <v>138289</v>
      </c>
      <c r="F5" s="26">
        <v>150540</v>
      </c>
      <c r="G5" s="26">
        <v>163654</v>
      </c>
      <c r="H5" s="26">
        <v>174166</v>
      </c>
      <c r="I5" s="26">
        <v>187521</v>
      </c>
      <c r="J5" s="26">
        <v>193733</v>
      </c>
      <c r="K5" s="26">
        <v>211208</v>
      </c>
      <c r="L5" s="5">
        <v>17475</v>
      </c>
      <c r="M5" s="4">
        <v>9.0201462838029656E-2</v>
      </c>
      <c r="O5" s="3"/>
    </row>
    <row r="6" spans="1:15" x14ac:dyDescent="0.35">
      <c r="A6" s="18" t="s">
        <v>69</v>
      </c>
      <c r="B6" s="26">
        <v>279998</v>
      </c>
      <c r="C6" s="26">
        <v>289585</v>
      </c>
      <c r="D6" s="26">
        <v>305957</v>
      </c>
      <c r="E6" s="26">
        <v>327938</v>
      </c>
      <c r="F6" s="26">
        <v>347400</v>
      </c>
      <c r="G6" s="26">
        <v>369467</v>
      </c>
      <c r="H6" s="26">
        <v>390689</v>
      </c>
      <c r="I6" s="26">
        <v>411533</v>
      </c>
      <c r="J6" s="26">
        <v>423036</v>
      </c>
      <c r="K6" s="26">
        <v>451945</v>
      </c>
      <c r="L6" s="5">
        <v>28909</v>
      </c>
      <c r="M6" s="4">
        <v>6.8336973685454661E-2</v>
      </c>
      <c r="O6" s="3"/>
    </row>
    <row r="8" spans="1:15" x14ac:dyDescent="0.35">
      <c r="A8" s="8" t="s">
        <v>2</v>
      </c>
      <c r="B8" s="4">
        <v>0.6026078757705412</v>
      </c>
      <c r="C8" s="4">
        <v>0.59325241293575293</v>
      </c>
      <c r="D8" s="4">
        <v>0.58227463336351182</v>
      </c>
      <c r="E8" s="4">
        <v>0.5783074849514237</v>
      </c>
      <c r="F8" s="4">
        <v>0.56666666666666665</v>
      </c>
      <c r="G8" s="4">
        <v>0.55705380994784381</v>
      </c>
      <c r="H8" s="4">
        <v>0.55420807854841059</v>
      </c>
      <c r="I8" s="4">
        <v>0.54433544819006008</v>
      </c>
      <c r="J8" s="4">
        <v>0.54204133927136222</v>
      </c>
      <c r="K8" s="4">
        <v>0.53266879819447055</v>
      </c>
    </row>
    <row r="9" spans="1:15" x14ac:dyDescent="0.35">
      <c r="A9" s="8" t="s">
        <v>16</v>
      </c>
      <c r="B9" s="4">
        <v>0.3973921242294588</v>
      </c>
      <c r="C9" s="4">
        <v>0.40674758706424713</v>
      </c>
      <c r="D9" s="4">
        <v>0.41772536663648813</v>
      </c>
      <c r="E9" s="4">
        <v>0.42169251504857624</v>
      </c>
      <c r="F9" s="4">
        <v>0.43333333333333335</v>
      </c>
      <c r="G9" s="4">
        <v>0.44294619005215624</v>
      </c>
      <c r="H9" s="4">
        <v>0.44579192145158936</v>
      </c>
      <c r="I9" s="4">
        <v>0.45566455180993992</v>
      </c>
      <c r="J9" s="4">
        <v>0.45795866072863778</v>
      </c>
      <c r="K9" s="4">
        <v>0.46733120180552945</v>
      </c>
    </row>
    <row r="14" spans="1:15" x14ac:dyDescent="0.35">
      <c r="A14" s="29"/>
    </row>
    <row r="19" spans="1:1" x14ac:dyDescent="0.35">
      <c r="A19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87FC-C0EF-4C7A-A5B8-264D1665F4DE}">
  <sheetPr>
    <tabColor rgb="FF00B050"/>
  </sheetPr>
  <dimension ref="A1:M32"/>
  <sheetViews>
    <sheetView workbookViewId="0">
      <selection activeCell="A40" sqref="A40:XFD49"/>
    </sheetView>
  </sheetViews>
  <sheetFormatPr defaultRowHeight="14.5" x14ac:dyDescent="0.35"/>
  <cols>
    <col min="1" max="1" width="20.08984375" customWidth="1"/>
    <col min="2" max="2" width="18.7265625" customWidth="1"/>
    <col min="3" max="5" width="11.54296875" bestFit="1" customWidth="1"/>
    <col min="6" max="6" width="11.453125" customWidth="1"/>
    <col min="7" max="7" width="9.453125" customWidth="1"/>
    <col min="8" max="8" width="11.26953125" customWidth="1"/>
    <col min="9" max="9" width="9.7265625" customWidth="1"/>
    <col min="10" max="10" width="10.7265625" customWidth="1"/>
    <col min="11" max="11" width="9.90625" customWidth="1"/>
    <col min="12" max="12" width="13" customWidth="1"/>
    <col min="13" max="13" width="17.7265625" customWidth="1"/>
  </cols>
  <sheetData>
    <row r="1" spans="1:13" x14ac:dyDescent="0.35">
      <c r="A1" s="9" t="s">
        <v>87</v>
      </c>
    </row>
    <row r="3" spans="1:13" ht="29" x14ac:dyDescent="0.35">
      <c r="A3" s="9" t="s">
        <v>28</v>
      </c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36" t="s">
        <v>53</v>
      </c>
      <c r="M3" s="36" t="s">
        <v>54</v>
      </c>
    </row>
    <row r="4" spans="1:13" x14ac:dyDescent="0.35">
      <c r="A4" t="s">
        <v>2</v>
      </c>
      <c r="B4" s="2">
        <v>82484</v>
      </c>
      <c r="C4" s="2">
        <v>83714</v>
      </c>
      <c r="D4" s="2">
        <v>85842</v>
      </c>
      <c r="E4" s="2">
        <v>90537</v>
      </c>
      <c r="F4" s="2">
        <v>93934</v>
      </c>
      <c r="G4" s="2">
        <v>96732</v>
      </c>
      <c r="H4" s="2">
        <v>101958</v>
      </c>
      <c r="I4" s="2">
        <v>106397</v>
      </c>
      <c r="J4" s="2">
        <v>110467</v>
      </c>
      <c r="K4" s="2">
        <v>115552</v>
      </c>
      <c r="L4" s="2">
        <v>5085</v>
      </c>
      <c r="M4" s="14">
        <v>4.603184661482615E-2</v>
      </c>
    </row>
    <row r="5" spans="1:13" x14ac:dyDescent="0.35">
      <c r="A5" t="s">
        <v>16</v>
      </c>
      <c r="B5" s="2">
        <v>73379</v>
      </c>
      <c r="C5" s="2">
        <v>77757</v>
      </c>
      <c r="D5" s="2">
        <v>84610</v>
      </c>
      <c r="E5" s="2">
        <v>91705</v>
      </c>
      <c r="F5" s="2">
        <v>101119</v>
      </c>
      <c r="G5" s="2">
        <v>111016</v>
      </c>
      <c r="H5" s="2">
        <v>119938</v>
      </c>
      <c r="I5" s="2">
        <v>129908</v>
      </c>
      <c r="J5" s="2">
        <v>136319</v>
      </c>
      <c r="K5" s="2">
        <v>148912</v>
      </c>
      <c r="L5" s="2">
        <v>12593</v>
      </c>
      <c r="M5" s="14">
        <v>9.2378905361688399E-2</v>
      </c>
    </row>
    <row r="6" spans="1:13" x14ac:dyDescent="0.35">
      <c r="B6" s="2">
        <v>155863</v>
      </c>
      <c r="C6" s="2">
        <v>161471</v>
      </c>
      <c r="D6" s="2">
        <v>170452</v>
      </c>
      <c r="E6" s="2">
        <v>182242</v>
      </c>
      <c r="F6" s="2">
        <v>195053</v>
      </c>
      <c r="G6" s="2">
        <v>207748</v>
      </c>
      <c r="H6" s="2">
        <v>221896</v>
      </c>
      <c r="I6" s="2">
        <v>236305</v>
      </c>
      <c r="J6" s="2">
        <v>246786</v>
      </c>
      <c r="K6" s="2">
        <v>264464</v>
      </c>
      <c r="L6" s="2">
        <v>17678</v>
      </c>
      <c r="M6" s="14">
        <v>7.1632912726005527E-2</v>
      </c>
    </row>
    <row r="7" spans="1:13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4"/>
    </row>
    <row r="8" spans="1:13" ht="29" x14ac:dyDescent="0.35">
      <c r="A8" s="9" t="s">
        <v>5</v>
      </c>
      <c r="B8" s="9">
        <v>2012</v>
      </c>
      <c r="C8" s="9">
        <v>2013</v>
      </c>
      <c r="D8" s="9">
        <v>2014</v>
      </c>
      <c r="E8" s="9">
        <v>2015</v>
      </c>
      <c r="F8" s="9">
        <v>2016</v>
      </c>
      <c r="G8" s="9">
        <v>2017</v>
      </c>
      <c r="H8" s="9">
        <v>2018</v>
      </c>
      <c r="I8" s="9">
        <v>2019</v>
      </c>
      <c r="J8" s="9">
        <v>2020</v>
      </c>
      <c r="K8" s="9">
        <v>2021</v>
      </c>
      <c r="L8" s="36" t="s">
        <v>53</v>
      </c>
      <c r="M8" s="36" t="s">
        <v>54</v>
      </c>
    </row>
    <row r="9" spans="1:13" x14ac:dyDescent="0.35">
      <c r="A9" t="s">
        <v>2</v>
      </c>
      <c r="B9" s="2">
        <v>86245</v>
      </c>
      <c r="C9" s="2">
        <v>88083</v>
      </c>
      <c r="D9" s="2">
        <v>92309</v>
      </c>
      <c r="E9" s="2">
        <v>99112</v>
      </c>
      <c r="F9" s="2">
        <v>102926</v>
      </c>
      <c r="G9" s="2">
        <v>109081</v>
      </c>
      <c r="H9" s="2">
        <v>114565</v>
      </c>
      <c r="I9" s="2">
        <v>117615</v>
      </c>
      <c r="J9" s="2">
        <v>118836</v>
      </c>
      <c r="K9" s="2">
        <v>125185</v>
      </c>
      <c r="L9" s="2">
        <v>6349</v>
      </c>
      <c r="M9" s="14">
        <v>5.3426571072738897E-2</v>
      </c>
    </row>
    <row r="10" spans="1:13" x14ac:dyDescent="0.35">
      <c r="A10" t="s">
        <v>16</v>
      </c>
      <c r="B10" s="2">
        <v>37890</v>
      </c>
      <c r="C10" s="2">
        <v>40031</v>
      </c>
      <c r="D10" s="2">
        <v>43196</v>
      </c>
      <c r="E10" s="2">
        <v>46584</v>
      </c>
      <c r="F10" s="2">
        <v>49421</v>
      </c>
      <c r="G10" s="2">
        <v>52638</v>
      </c>
      <c r="H10" s="2">
        <v>54228</v>
      </c>
      <c r="I10" s="2">
        <v>57613</v>
      </c>
      <c r="J10" s="2">
        <v>57414</v>
      </c>
      <c r="K10" s="2">
        <v>62296</v>
      </c>
      <c r="L10" s="2">
        <v>4882</v>
      </c>
      <c r="M10" s="14">
        <v>8.5031525411920439E-2</v>
      </c>
    </row>
    <row r="11" spans="1:13" x14ac:dyDescent="0.35">
      <c r="B11" s="2">
        <v>124135</v>
      </c>
      <c r="C11" s="2">
        <v>128114</v>
      </c>
      <c r="D11" s="2">
        <v>135505</v>
      </c>
      <c r="E11" s="2">
        <v>145696</v>
      </c>
      <c r="F11" s="2">
        <v>152347</v>
      </c>
      <c r="G11" s="2">
        <v>161719</v>
      </c>
      <c r="H11" s="2">
        <v>168793</v>
      </c>
      <c r="I11" s="2">
        <v>175228</v>
      </c>
      <c r="J11" s="2">
        <v>176250</v>
      </c>
      <c r="K11" s="2">
        <v>187481</v>
      </c>
      <c r="L11" s="2">
        <v>11231</v>
      </c>
      <c r="M11" s="14">
        <v>6.372198581560283E-2</v>
      </c>
    </row>
    <row r="13" spans="1:13" x14ac:dyDescent="0.35">
      <c r="A13" s="9" t="s">
        <v>28</v>
      </c>
      <c r="B13" s="9">
        <v>2012</v>
      </c>
      <c r="C13" s="9">
        <v>2013</v>
      </c>
      <c r="D13" s="9">
        <v>2014</v>
      </c>
      <c r="E13" s="9">
        <v>2015</v>
      </c>
      <c r="F13" s="9">
        <v>2016</v>
      </c>
      <c r="G13" s="9">
        <v>2017</v>
      </c>
      <c r="H13" s="9">
        <v>2018</v>
      </c>
      <c r="I13" s="9">
        <v>2019</v>
      </c>
      <c r="J13" s="9">
        <v>2020</v>
      </c>
      <c r="K13" s="9">
        <v>2021</v>
      </c>
    </row>
    <row r="14" spans="1:13" x14ac:dyDescent="0.35">
      <c r="A14" s="1" t="s">
        <v>2</v>
      </c>
      <c r="B14" s="14">
        <v>0.52920834322449839</v>
      </c>
      <c r="C14" s="14">
        <v>0.51844603674963308</v>
      </c>
      <c r="D14" s="14">
        <v>0.50361392063454813</v>
      </c>
      <c r="E14" s="14">
        <v>0.49679546975998945</v>
      </c>
      <c r="F14" s="14">
        <v>0.48158192901416536</v>
      </c>
      <c r="G14" s="14">
        <v>0.46562181104029882</v>
      </c>
      <c r="H14" s="14">
        <v>0.4594855247503335</v>
      </c>
      <c r="I14" s="14">
        <v>0.45025285118808323</v>
      </c>
      <c r="J14" s="14">
        <v>0.44762263661633966</v>
      </c>
      <c r="K14" s="14">
        <v>0.43692903381934783</v>
      </c>
    </row>
    <row r="15" spans="1:13" x14ac:dyDescent="0.35">
      <c r="A15" s="1" t="s">
        <v>16</v>
      </c>
      <c r="B15" s="14">
        <v>0.47079165677550155</v>
      </c>
      <c r="C15" s="14">
        <v>0.48155396325036692</v>
      </c>
      <c r="D15" s="14">
        <v>0.49638607936545187</v>
      </c>
      <c r="E15" s="14">
        <v>0.50320453024001055</v>
      </c>
      <c r="F15" s="14">
        <v>0.51841807098583459</v>
      </c>
      <c r="G15" s="14">
        <v>0.53437818895970113</v>
      </c>
      <c r="H15" s="14">
        <v>0.54051447524966656</v>
      </c>
      <c r="I15" s="14">
        <v>0.54974714881191677</v>
      </c>
      <c r="J15" s="14">
        <v>0.55237736338366039</v>
      </c>
      <c r="K15" s="14">
        <v>0.56307096618065222</v>
      </c>
    </row>
    <row r="17" spans="1:11" x14ac:dyDescent="0.35">
      <c r="A17" s="37" t="s">
        <v>5</v>
      </c>
      <c r="B17" s="9">
        <v>2012</v>
      </c>
      <c r="C17" s="9">
        <v>2013</v>
      </c>
      <c r="D17" s="9">
        <v>2014</v>
      </c>
      <c r="E17" s="9">
        <v>2015</v>
      </c>
      <c r="F17" s="9">
        <v>2016</v>
      </c>
      <c r="G17" s="9">
        <v>2017</v>
      </c>
      <c r="H17" s="9">
        <v>2018</v>
      </c>
      <c r="I17" s="9">
        <v>2019</v>
      </c>
      <c r="J17" s="9">
        <v>2020</v>
      </c>
      <c r="K17" s="9">
        <v>2021</v>
      </c>
    </row>
    <row r="18" spans="1:11" x14ac:dyDescent="0.35">
      <c r="A18" s="1" t="s">
        <v>2</v>
      </c>
      <c r="B18" s="14">
        <v>0.69476779312844883</v>
      </c>
      <c r="C18" s="14">
        <v>0.68753610066034943</v>
      </c>
      <c r="D18" s="14">
        <v>0.68122209512564114</v>
      </c>
      <c r="E18" s="14">
        <v>0.68026575884032503</v>
      </c>
      <c r="F18" s="14">
        <v>0.67560240766145707</v>
      </c>
      <c r="G18" s="14">
        <v>0.6745094886809837</v>
      </c>
      <c r="H18" s="14">
        <v>0.67873075305255548</v>
      </c>
      <c r="I18" s="14">
        <v>0.67121122195082983</v>
      </c>
      <c r="J18" s="14">
        <v>0.67424680851063834</v>
      </c>
      <c r="K18" s="14">
        <v>0.66772099572756705</v>
      </c>
    </row>
    <row r="19" spans="1:11" x14ac:dyDescent="0.35">
      <c r="A19" s="1" t="s">
        <v>16</v>
      </c>
      <c r="B19" s="14">
        <v>0.30523220687155111</v>
      </c>
      <c r="C19" s="14">
        <v>0.31246389933965063</v>
      </c>
      <c r="D19" s="14">
        <v>0.31877790487435886</v>
      </c>
      <c r="E19" s="14">
        <v>0.31973424115967491</v>
      </c>
      <c r="F19" s="14">
        <v>0.32439759233854293</v>
      </c>
      <c r="G19" s="14">
        <v>0.3254905113190163</v>
      </c>
      <c r="H19" s="14">
        <v>0.32126924694744452</v>
      </c>
      <c r="I19" s="14">
        <v>0.32878877804917023</v>
      </c>
      <c r="J19" s="14">
        <v>0.32575319148936172</v>
      </c>
      <c r="K19" s="14">
        <v>0.33227900427243295</v>
      </c>
    </row>
    <row r="20" spans="1:11" x14ac:dyDescent="0.35">
      <c r="A20" s="1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35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35">
      <c r="A22" s="1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35">
      <c r="A23" s="1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8" spans="1:11" x14ac:dyDescent="0.35">
      <c r="A28" s="9"/>
    </row>
    <row r="32" spans="1:11" x14ac:dyDescent="0.35">
      <c r="A32" s="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15C4-5B83-46A8-B737-38E45B20219C}">
  <sheetPr>
    <tabColor rgb="FF00B050"/>
  </sheetPr>
  <dimension ref="A1:P21"/>
  <sheetViews>
    <sheetView topLeftCell="C1" workbookViewId="0">
      <selection activeCell="A37" sqref="A37:XFD62"/>
    </sheetView>
  </sheetViews>
  <sheetFormatPr defaultRowHeight="14.5" x14ac:dyDescent="0.35"/>
  <cols>
    <col min="1" max="1" width="19.81640625" customWidth="1"/>
    <col min="2" max="10" width="11.54296875" bestFit="1" customWidth="1"/>
    <col min="11" max="11" width="10.54296875" customWidth="1"/>
    <col min="12" max="12" width="11.453125" customWidth="1"/>
    <col min="13" max="13" width="18.453125" customWidth="1"/>
    <col min="14" max="14" width="10" customWidth="1"/>
  </cols>
  <sheetData>
    <row r="1" spans="1:16" x14ac:dyDescent="0.35">
      <c r="A1" s="9" t="s">
        <v>86</v>
      </c>
    </row>
    <row r="3" spans="1:16" x14ac:dyDescent="0.35">
      <c r="A3" s="9" t="s">
        <v>83</v>
      </c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36" t="s">
        <v>53</v>
      </c>
      <c r="M3" s="36" t="s">
        <v>54</v>
      </c>
      <c r="N3" t="s">
        <v>64</v>
      </c>
    </row>
    <row r="4" spans="1:16" x14ac:dyDescent="0.35">
      <c r="A4" t="s">
        <v>28</v>
      </c>
      <c r="B4" s="2">
        <v>82484</v>
      </c>
      <c r="C4" s="2">
        <v>83714</v>
      </c>
      <c r="D4" s="2">
        <v>85842</v>
      </c>
      <c r="E4" s="2">
        <v>90537</v>
      </c>
      <c r="F4" s="2">
        <v>93934</v>
      </c>
      <c r="G4" s="2">
        <v>96732</v>
      </c>
      <c r="H4" s="2">
        <v>101958</v>
      </c>
      <c r="I4" s="2">
        <v>106397</v>
      </c>
      <c r="J4" s="2">
        <v>110467</v>
      </c>
      <c r="K4" s="2">
        <v>115552</v>
      </c>
      <c r="L4" s="2">
        <v>33068</v>
      </c>
      <c r="M4" s="14">
        <v>0.40090199311381602</v>
      </c>
      <c r="N4" s="14">
        <v>0.45922675258304635</v>
      </c>
    </row>
    <row r="5" spans="1:16" x14ac:dyDescent="0.35">
      <c r="A5" t="s">
        <v>5</v>
      </c>
      <c r="B5" s="2">
        <v>86245</v>
      </c>
      <c r="C5" s="2">
        <v>88083</v>
      </c>
      <c r="D5" s="2">
        <v>92309</v>
      </c>
      <c r="E5" s="2">
        <v>99112</v>
      </c>
      <c r="F5" s="2">
        <v>102926</v>
      </c>
      <c r="G5" s="2">
        <v>109081</v>
      </c>
      <c r="H5" s="2">
        <v>114565</v>
      </c>
      <c r="I5" s="2">
        <v>117615</v>
      </c>
      <c r="J5" s="2">
        <v>118836</v>
      </c>
      <c r="K5" s="2">
        <v>125185</v>
      </c>
      <c r="L5" s="2">
        <v>38940</v>
      </c>
      <c r="M5" s="14">
        <v>0.45150443503971244</v>
      </c>
      <c r="N5" s="14">
        <v>0.54077324741695365</v>
      </c>
    </row>
    <row r="6" spans="1:16" x14ac:dyDescent="0.35">
      <c r="A6" s="9" t="s">
        <v>84</v>
      </c>
      <c r="B6" s="13">
        <v>168729</v>
      </c>
      <c r="C6" s="13">
        <v>171797</v>
      </c>
      <c r="D6" s="13">
        <v>178151</v>
      </c>
      <c r="E6" s="13">
        <v>189649</v>
      </c>
      <c r="F6" s="13">
        <v>196860</v>
      </c>
      <c r="G6" s="13">
        <v>205813</v>
      </c>
      <c r="H6" s="13">
        <v>216523</v>
      </c>
      <c r="I6" s="13">
        <v>224012</v>
      </c>
      <c r="J6" s="13">
        <v>229303</v>
      </c>
      <c r="K6" s="13">
        <v>240737</v>
      </c>
      <c r="L6" s="2">
        <v>72008</v>
      </c>
      <c r="M6" s="14">
        <v>0.42676718287905457</v>
      </c>
      <c r="N6" s="38"/>
    </row>
    <row r="7" spans="1:16" x14ac:dyDescent="0.35">
      <c r="A7" s="9" t="s">
        <v>16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6" x14ac:dyDescent="0.35">
      <c r="A8" t="s">
        <v>28</v>
      </c>
      <c r="B8" s="2">
        <v>73379</v>
      </c>
      <c r="C8" s="2">
        <v>77757</v>
      </c>
      <c r="D8" s="2">
        <v>84610</v>
      </c>
      <c r="E8" s="2">
        <v>91705</v>
      </c>
      <c r="F8" s="2">
        <v>101119</v>
      </c>
      <c r="G8" s="2">
        <v>111016</v>
      </c>
      <c r="H8" s="2">
        <v>119938</v>
      </c>
      <c r="I8" s="2">
        <v>129908</v>
      </c>
      <c r="J8" s="2">
        <v>136319</v>
      </c>
      <c r="K8" s="2">
        <v>148912</v>
      </c>
      <c r="L8" s="2">
        <v>75533</v>
      </c>
      <c r="M8" s="14">
        <v>1.0293544474577194</v>
      </c>
      <c r="N8" s="14">
        <v>0.75579103252984325</v>
      </c>
    </row>
    <row r="9" spans="1:16" x14ac:dyDescent="0.35">
      <c r="A9" t="s">
        <v>5</v>
      </c>
      <c r="B9" s="2">
        <v>37890</v>
      </c>
      <c r="C9" s="2">
        <v>40031</v>
      </c>
      <c r="D9" s="2">
        <v>43196</v>
      </c>
      <c r="E9" s="2">
        <v>46584</v>
      </c>
      <c r="F9" s="2">
        <v>49421</v>
      </c>
      <c r="G9" s="2">
        <v>52638</v>
      </c>
      <c r="H9" s="2">
        <v>54228</v>
      </c>
      <c r="I9" s="2">
        <v>57613</v>
      </c>
      <c r="J9" s="2">
        <v>57414</v>
      </c>
      <c r="K9" s="2">
        <v>62296</v>
      </c>
      <c r="L9" s="2">
        <v>24406</v>
      </c>
      <c r="M9" s="14">
        <v>0.64412773818949587</v>
      </c>
      <c r="N9" s="14">
        <v>0.2442089674701568</v>
      </c>
    </row>
    <row r="10" spans="1:16" x14ac:dyDescent="0.35">
      <c r="A10" s="9" t="s">
        <v>85</v>
      </c>
      <c r="B10" s="2">
        <v>111269</v>
      </c>
      <c r="C10" s="2">
        <v>117788</v>
      </c>
      <c r="D10" s="2">
        <v>127806</v>
      </c>
      <c r="E10" s="2">
        <v>138289</v>
      </c>
      <c r="F10" s="2">
        <v>150540</v>
      </c>
      <c r="G10" s="2">
        <v>163654</v>
      </c>
      <c r="H10" s="2">
        <v>174166</v>
      </c>
      <c r="I10" s="2">
        <v>187521</v>
      </c>
      <c r="J10" s="2">
        <v>193733</v>
      </c>
      <c r="K10" s="2">
        <v>211208</v>
      </c>
      <c r="L10" s="2">
        <v>99939</v>
      </c>
      <c r="M10" s="14">
        <v>0.89817469376016679</v>
      </c>
      <c r="N10" s="14"/>
    </row>
    <row r="11" spans="1:16" x14ac:dyDescent="0.35">
      <c r="A11" s="39" t="s">
        <v>55</v>
      </c>
      <c r="B11" s="40">
        <v>279998</v>
      </c>
      <c r="C11" s="40">
        <v>289585</v>
      </c>
      <c r="D11" s="40">
        <v>305957</v>
      </c>
      <c r="E11" s="40">
        <v>327938</v>
      </c>
      <c r="F11" s="40">
        <v>347400</v>
      </c>
      <c r="G11" s="40">
        <v>369467</v>
      </c>
      <c r="H11" s="40">
        <v>390689</v>
      </c>
      <c r="I11" s="40">
        <v>411533</v>
      </c>
      <c r="J11" s="40">
        <v>423036</v>
      </c>
      <c r="K11" s="40">
        <v>451945</v>
      </c>
      <c r="L11" s="2">
        <v>171947</v>
      </c>
      <c r="M11" s="14">
        <v>0.61410081500582148</v>
      </c>
      <c r="N11" s="14"/>
    </row>
    <row r="12" spans="1:16" x14ac:dyDescent="0.35">
      <c r="A12" s="41"/>
      <c r="B12" s="42"/>
      <c r="C12" s="41"/>
      <c r="D12" s="41"/>
      <c r="E12" s="41"/>
      <c r="F12" s="41"/>
      <c r="G12" s="41"/>
      <c r="H12" s="41"/>
      <c r="I12" s="41"/>
      <c r="J12" s="41"/>
      <c r="K12" s="17">
        <v>99939</v>
      </c>
      <c r="L12" s="14">
        <v>0.75579103252984325</v>
      </c>
      <c r="P12" s="28"/>
    </row>
    <row r="13" spans="1:16" x14ac:dyDescent="0.35">
      <c r="A13" s="9" t="s">
        <v>2</v>
      </c>
    </row>
    <row r="14" spans="1:16" x14ac:dyDescent="0.35">
      <c r="A14" s="43" t="s">
        <v>28</v>
      </c>
      <c r="B14" s="14">
        <v>0.4888549093516823</v>
      </c>
      <c r="C14" s="14">
        <v>0.4872844112528158</v>
      </c>
      <c r="D14" s="14">
        <v>0.48184966685564495</v>
      </c>
      <c r="E14" s="14">
        <v>0.4773924460450622</v>
      </c>
      <c r="F14" s="14">
        <v>0.47716143452199533</v>
      </c>
      <c r="G14" s="14">
        <v>0.4699994655342471</v>
      </c>
      <c r="H14" s="14">
        <v>0.47088761932912437</v>
      </c>
      <c r="I14" s="14">
        <v>0.47496116279485029</v>
      </c>
      <c r="J14" s="14">
        <v>0.48175122000148274</v>
      </c>
      <c r="K14" s="14">
        <v>0.47999268911716936</v>
      </c>
    </row>
    <row r="15" spans="1:16" x14ac:dyDescent="0.35">
      <c r="A15" s="43" t="s">
        <v>5</v>
      </c>
      <c r="B15" s="14">
        <v>0.5111450906483177</v>
      </c>
      <c r="C15" s="14">
        <v>0.51271558874718415</v>
      </c>
      <c r="D15" s="14">
        <v>0.5181503331443551</v>
      </c>
      <c r="E15" s="14">
        <v>0.52260755395493785</v>
      </c>
      <c r="F15" s="14">
        <v>0.52283856547800467</v>
      </c>
      <c r="G15" s="14">
        <v>0.5300005344657529</v>
      </c>
      <c r="H15" s="14">
        <v>0.52911238067087563</v>
      </c>
      <c r="I15" s="14">
        <v>0.52503883720514977</v>
      </c>
      <c r="J15" s="14">
        <v>0.51824877999851726</v>
      </c>
      <c r="K15" s="14">
        <v>0.52000731088283059</v>
      </c>
      <c r="M15" s="44">
        <v>1</v>
      </c>
    </row>
    <row r="16" spans="1:16" x14ac:dyDescent="0.35">
      <c r="A16" s="45" t="s">
        <v>16</v>
      </c>
      <c r="B16" s="46">
        <v>1</v>
      </c>
      <c r="C16" s="46">
        <v>1</v>
      </c>
      <c r="D16" s="46">
        <v>1</v>
      </c>
      <c r="E16" s="46">
        <v>1</v>
      </c>
      <c r="F16" s="46">
        <v>1</v>
      </c>
      <c r="G16" s="46">
        <v>1</v>
      </c>
      <c r="H16" s="46">
        <v>1</v>
      </c>
      <c r="I16" s="46">
        <v>1</v>
      </c>
      <c r="J16" s="46">
        <v>1</v>
      </c>
      <c r="K16" s="46">
        <v>1</v>
      </c>
    </row>
    <row r="17" spans="1:13" x14ac:dyDescent="0.35">
      <c r="A17" s="43" t="s">
        <v>28</v>
      </c>
      <c r="B17" s="14">
        <v>0.65947388760571224</v>
      </c>
      <c r="C17" s="14">
        <v>0.66014364790980407</v>
      </c>
      <c r="D17" s="14">
        <v>0.6620189975431513</v>
      </c>
      <c r="E17" s="14">
        <v>0.66314023530432642</v>
      </c>
      <c r="F17" s="14">
        <v>0.67170851600903414</v>
      </c>
      <c r="G17" s="14">
        <v>0.67835799919342021</v>
      </c>
      <c r="H17" s="14">
        <v>0.68864187039950397</v>
      </c>
      <c r="I17" s="14">
        <v>0.69276507697804512</v>
      </c>
      <c r="J17" s="14">
        <v>0.70364367454176624</v>
      </c>
      <c r="K17" s="14">
        <v>0.7050490511723041</v>
      </c>
    </row>
    <row r="18" spans="1:13" x14ac:dyDescent="0.35">
      <c r="A18" s="43" t="s">
        <v>5</v>
      </c>
      <c r="B18" s="14">
        <v>0.34052611239428771</v>
      </c>
      <c r="C18" s="14">
        <v>0.33985635209019593</v>
      </c>
      <c r="D18" s="14">
        <v>0.33798100245684864</v>
      </c>
      <c r="E18" s="14">
        <v>0.33685976469567358</v>
      </c>
      <c r="F18" s="14">
        <v>0.32829148399096586</v>
      </c>
      <c r="G18" s="14">
        <v>0.32164200080657973</v>
      </c>
      <c r="H18" s="14">
        <v>0.31135812960049608</v>
      </c>
      <c r="I18" s="14">
        <v>0.30723492302195488</v>
      </c>
      <c r="J18" s="14">
        <v>0.29635632545823376</v>
      </c>
      <c r="K18" s="14">
        <v>0.2949509488276959</v>
      </c>
      <c r="M18" s="44">
        <v>1</v>
      </c>
    </row>
    <row r="21" spans="1:13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8F88388FEF170D41990E5C7DA7622C7E" ma:contentTypeVersion="11" ma:contentTypeDescription="Create a new document for eDocs" ma:contentTypeScope="" ma:versionID="28a6e11ef38fc51405c175422f8aed04">
  <xsd:schema xmlns:xsd="http://www.w3.org/2001/XMLSchema" xmlns:xs="http://www.w3.org/2001/XMLSchema" xmlns:p="http://schemas.microsoft.com/office/2006/metadata/properties" xmlns:ns1="http://schemas.microsoft.com/sharepoint/v3" xmlns:ns2="c3d4750c-4ee7-44fa-b8ff-e19a0df35da1" xmlns:ns3="3b10ef2a-93d5-488e-ba19-2feba14cfc89" targetNamespace="http://schemas.microsoft.com/office/2006/metadata/properties" ma:root="true" ma:fieldsID="ed92cf9922644315a423018b01ec8e9b" ns1:_="" ns2:_="" ns3:_="">
    <xsd:import namespace="http://schemas.microsoft.com/sharepoint/v3"/>
    <xsd:import namespace="c3d4750c-4ee7-44fa-b8ff-e19a0df35da1"/>
    <xsd:import namespace="3b10ef2a-93d5-488e-ba19-2feba14cfc89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4750c-4ee7-44fa-b8ff-e19a0df35da1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2e36a89c-badf-4a75-9c1f-7b6075148829" ma:termSetId="8a03c542-8ee2-42ae-859c-5871d357c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2e36a89c-badf-4a75-9c1f-7b6075148829" ma:termSetId="19906231-5322-4bde-9eca-e2bf4b2863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2e36a89c-badf-4a75-9c1f-7b6075148829" ma:termSetId="3dd97c27-f4a3-428e-88ed-ab421e3bf32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0ef2a-93d5-488e-ba19-2feba14cfc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3c103ba-1f97-4f27-9846-b1f13055a516}" ma:internalName="TaxCatchAll" ma:showField="CatchAllData" ma:web="3b10ef2a-93d5-488e-ba19-2feba14cf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http://schemas.microsoft.com/sharepoint/v3">Live</eDocs_FileStatus>
    <TaxCatchAll xmlns="3b10ef2a-93d5-488e-ba19-2feba14cfc89">
      <Value>6</Value>
      <Value>5</Value>
      <Value>7</Value>
    </TaxCatchAll>
    <eDocs_SeriesSubSeriesTaxHTField0 xmlns="c3d4750c-4ee7-44fa-b8ff-e19a0df35d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128</TermName>
          <TermId xmlns="http://schemas.microsoft.com/office/infopath/2007/PartnerControls">fe2c4814-751d-4f31-9678-f45c4f3a22b8</TermId>
        </TermInfo>
      </Terms>
    </eDocs_SeriesSubSeriesTaxHTField0>
    <eDocs_FileTopicsTaxHTField0 xmlns="c3d4750c-4ee7-44fa-b8ff-e19a0df35d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</TermName>
          <TermId xmlns="http://schemas.microsoft.com/office/infopath/2007/PartnerControls">ee700053-660c-4f1e-ab63-5de0b9f6eeee</TermId>
        </TermInfo>
      </Terms>
    </eDocs_FileTopicsTaxHTField0>
    <eDocs_DocumentTopicsTaxHTField0 xmlns="c3d4750c-4ee7-44fa-b8ff-e19a0df35da1">
      <Terms xmlns="http://schemas.microsoft.com/office/infopath/2007/PartnerControls"/>
    </eDocs_DocumentTopicsTaxHTField0>
    <eDocs_FileName xmlns="http://schemas.microsoft.com/sharepoint/v3">ENT128-007-2021</eDocs_FileName>
    <eDocs_YearTaxHTField0 xmlns="c3d4750c-4ee7-44fa-b8ff-e19a0df35d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a64395a4-af33-4797-8677-16ff10df57b2</TermId>
        </TermInfo>
      </Terms>
    </eDocs_YearTaxHTField0>
    <_dlc_ExpireDate xmlns="http://schemas.microsoft.com/sharepoint/v3">2022-05-28T15:35:21+00:00</_dlc_ExpireDate>
    <_dlc_ExpireDateSaved xmlns="http://schemas.microsoft.com/sharepoint/v3" xsi:nil="true"/>
  </documentManagement>
</p:properties>
</file>

<file path=customXml/item5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440a2dbb-1e9f-4519-8743-14ea4c7fb91b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6D3747E7-74CB-4D6E-8078-AFE0ACB16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d4750c-4ee7-44fa-b8ff-e19a0df35da1"/>
    <ds:schemaRef ds:uri="3b10ef2a-93d5-488e-ba19-2feba14cf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67424-0C05-4A7C-AD0B-15685D3FC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0AE22F-E471-4602-9AE9-5E5B1604D3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1FE28B7-7263-4E9F-B39E-35CF6F2FCA91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c3d4750c-4ee7-44fa-b8ff-e19a0df35da1"/>
    <ds:schemaRef ds:uri="http://schemas.microsoft.com/office/2006/documentManagement/types"/>
    <ds:schemaRef ds:uri="http://schemas.microsoft.com/office/infopath/2007/PartnerControls"/>
    <ds:schemaRef ds:uri="3b10ef2a-93d5-488e-ba19-2feba14cfc89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F4417AF-B2ED-4E4D-94DD-F46C72A5F30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Figure A</vt:lpstr>
      <vt:lpstr>Figure B</vt:lpstr>
      <vt:lpstr>Figure C</vt:lpstr>
      <vt:lpstr>Figure D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3.1</vt:lpstr>
      <vt:lpstr>3.2 </vt:lpstr>
      <vt:lpstr>3.3</vt:lpstr>
      <vt:lpstr>3.4 </vt:lpstr>
      <vt:lpstr>3.5 </vt:lpstr>
      <vt:lpstr>3.6</vt:lpstr>
      <vt:lpstr>3.7</vt:lpstr>
      <vt:lpstr>3.8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Erskine</dc:creator>
  <cp:lastModifiedBy>Maurice Dagg</cp:lastModifiedBy>
  <dcterms:created xsi:type="dcterms:W3CDTF">2020-12-16T11:01:35Z</dcterms:created>
  <dcterms:modified xsi:type="dcterms:W3CDTF">2022-03-02T10:16:40Z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0x0101000BC94875665D404BB1351B53C41FD2C0008F88388FEF170D41990E5C7DA7622C7E</vt:lpwstr>
  </property>
  <property fmtid="{D5CDD505-2E9C-101B-9397-08002B2CF9AE}" pid="3" name="_dlc_policyId">
    <vt:lpwstr>0x0101000BC94875665D404BB1351B53C41FD2C0|151133126</vt:lpwstr>
  </property>
  <property fmtid="{D5CDD505-2E9C-101B-9397-08002B2CF9AE}" pid="4" name="eDocs_Year">
    <vt:lpwstr>5;#2021|a64395a4-af33-4797-8677-16ff10df57b2</vt:lpwstr>
  </property>
  <property fmtid="{D5CDD505-2E9C-101B-9397-08002B2CF9AE}" pid="5" name="eDocs_SeriesSubSeries">
    <vt:lpwstr>6;#128|fe2c4814-751d-4f31-9678-f45c4f3a22b8</vt:lpwstr>
  </property>
  <property fmtid="{D5CDD505-2E9C-101B-9397-08002B2CF9AE}" pid="6" name="eDocs_FileTopics">
    <vt:lpwstr>7;#Data|ee700053-660c-4f1e-ab63-5de0b9f6eeee</vt:lpwstr>
  </property>
  <property fmtid="{D5CDD505-2E9C-101B-9397-08002B2CF9AE}" pid="7" name="ItemRetentionFormula">
    <vt:lpwstr>&lt;formula id="Microsoft.Office.RecordsManagement.PolicyFeatures.Expiration.Formula.BuiltIn"&gt;&lt;number&gt;3&lt;/number&gt;&lt;property&gt;Modified&lt;/property&gt;&lt;period&gt;months&lt;/period&gt;&lt;/formula&gt;</vt:lpwstr>
  </property>
  <property fmtid="{D5CDD505-2E9C-101B-9397-08002B2CF9AE}" pid="8" name="eDocs_DocumentTopics">
    <vt:lpwstr/>
  </property>
</Properties>
</file>