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5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7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9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21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22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jei.cloud.gov.ie/apps/eDocs/S/ENT128/Files/ENT128-004-2022/Report/Website/"/>
    </mc:Choice>
  </mc:AlternateContent>
  <xr:revisionPtr revIDLastSave="0" documentId="13_ncr:1_{82B24217-33E2-44B4-9E93-0975456CBE38}" xr6:coauthVersionLast="47" xr6:coauthVersionMax="47" xr10:uidLastSave="{00000000-0000-0000-0000-000000000000}"/>
  <bookViews>
    <workbookView xWindow="-57720" yWindow="-120" windowWidth="29040" windowHeight="15840" tabRatio="768" firstSheet="21" activeTab="41" xr2:uid="{00000000-000D-0000-FFFF-FFFF00000000}"/>
  </bookViews>
  <sheets>
    <sheet name="Figure A" sheetId="80" r:id="rId1"/>
    <sheet name="Figure B" sheetId="81" r:id="rId2"/>
    <sheet name="Figure C" sheetId="120" r:id="rId3"/>
    <sheet name="Figure D" sheetId="121" r:id="rId4"/>
    <sheet name="1.1" sheetId="134" r:id="rId5"/>
    <sheet name="1.2" sheetId="135" r:id="rId6"/>
    <sheet name="1.3" sheetId="136" r:id="rId7"/>
    <sheet name="1.4" sheetId="137" r:id="rId8"/>
    <sheet name="1.5" sheetId="138" r:id="rId9"/>
    <sheet name="1.6" sheetId="139" r:id="rId10"/>
    <sheet name="1.7" sheetId="140" r:id="rId11"/>
    <sheet name="1.8" sheetId="141" r:id="rId12"/>
    <sheet name="1.9" sheetId="142" r:id="rId13"/>
    <sheet name="2.1" sheetId="143" r:id="rId14"/>
    <sheet name="2.2" sheetId="144" r:id="rId15"/>
    <sheet name="2.3" sheetId="145" r:id="rId16"/>
    <sheet name="3.1" sheetId="146" r:id="rId17"/>
    <sheet name="3.2 " sheetId="147" r:id="rId18"/>
    <sheet name="3.3" sheetId="148" r:id="rId19"/>
    <sheet name="3.4 " sheetId="149" r:id="rId20"/>
    <sheet name="3.5 " sheetId="29" r:id="rId21"/>
    <sheet name="3.6" sheetId="30" r:id="rId22"/>
    <sheet name="3.7" sheetId="84" r:id="rId23"/>
    <sheet name="3.8 " sheetId="32" r:id="rId24"/>
    <sheet name="A1 " sheetId="200" r:id="rId25"/>
    <sheet name="A2" sheetId="201" r:id="rId26"/>
    <sheet name="A3" sheetId="202" r:id="rId27"/>
    <sheet name="A4" sheetId="203" r:id="rId28"/>
    <sheet name="A5" sheetId="204" r:id="rId29"/>
    <sheet name="A6" sheetId="205" r:id="rId30"/>
    <sheet name="A7" sheetId="206" r:id="rId31"/>
    <sheet name="A8" sheetId="207" r:id="rId32"/>
    <sheet name="A9" sheetId="208" r:id="rId33"/>
    <sheet name="B1" sheetId="209" r:id="rId34"/>
    <sheet name="B2" sheetId="210" r:id="rId35"/>
    <sheet name="B3" sheetId="211" r:id="rId36"/>
    <sheet name="B4" sheetId="212" r:id="rId37"/>
    <sheet name="B5" sheetId="213" r:id="rId38"/>
    <sheet name="B6" sheetId="221" r:id="rId39"/>
    <sheet name="B7" sheetId="222" r:id="rId40"/>
    <sheet name="B8" sheetId="218" r:id="rId41"/>
    <sheet name="B9" sheetId="219" r:id="rId42"/>
  </sheets>
  <externalReferences>
    <externalReference r:id="rId43"/>
  </externalReferences>
  <definedNames>
    <definedName name="AES_2009_2020_DBEI_Datafile" localSheetId="38">#REF!</definedName>
    <definedName name="AES_2009_2020_DBEI_Datafile" localSheetId="39">#REF!</definedName>
    <definedName name="AES_2009_2020_DBEI_Datafile">#REF!</definedName>
    <definedName name="AES_2009_2020_IDA_Datafile" localSheetId="38">#REF!</definedName>
    <definedName name="AES_2009_2020_IDA_Datafile" localSheetId="39">#REF!</definedName>
    <definedName name="AES_2009_2020_IDA_Datafi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222" l="1"/>
  <c r="M28" i="222" s="1"/>
  <c r="J28" i="222"/>
  <c r="I28" i="222"/>
  <c r="H28" i="222"/>
  <c r="G28" i="222"/>
  <c r="F28" i="222"/>
  <c r="E28" i="222"/>
  <c r="D28" i="222"/>
  <c r="C28" i="222"/>
  <c r="B28" i="222"/>
  <c r="K27" i="222"/>
  <c r="M27" i="222" s="1"/>
  <c r="J27" i="222"/>
  <c r="J24" i="222" s="1"/>
  <c r="I27" i="222"/>
  <c r="H27" i="222"/>
  <c r="G27" i="222"/>
  <c r="F27" i="222"/>
  <c r="E27" i="222"/>
  <c r="D27" i="222"/>
  <c r="D24" i="222" s="1"/>
  <c r="C27" i="222"/>
  <c r="C24" i="222" s="1"/>
  <c r="B27" i="222"/>
  <c r="B24" i="222" s="1"/>
  <c r="K26" i="222"/>
  <c r="M26" i="222" s="1"/>
  <c r="J26" i="222"/>
  <c r="I26" i="222"/>
  <c r="H26" i="222"/>
  <c r="G26" i="222"/>
  <c r="F26" i="222"/>
  <c r="F24" i="222" s="1"/>
  <c r="E26" i="222"/>
  <c r="D26" i="222"/>
  <c r="C26" i="222"/>
  <c r="B26" i="222"/>
  <c r="K25" i="222"/>
  <c r="M25" i="222" s="1"/>
  <c r="J25" i="222"/>
  <c r="I25" i="222"/>
  <c r="H25" i="222"/>
  <c r="G25" i="222"/>
  <c r="F25" i="222"/>
  <c r="E25" i="222"/>
  <c r="D25" i="222"/>
  <c r="C25" i="222"/>
  <c r="B25" i="222"/>
  <c r="I24" i="222"/>
  <c r="H24" i="222"/>
  <c r="G24" i="222"/>
  <c r="E24" i="222"/>
  <c r="K23" i="222"/>
  <c r="M23" i="222" s="1"/>
  <c r="J23" i="222"/>
  <c r="J22" i="222" s="1"/>
  <c r="I23" i="222"/>
  <c r="H23" i="222"/>
  <c r="G23" i="222"/>
  <c r="F23" i="222"/>
  <c r="E23" i="222"/>
  <c r="D23" i="222"/>
  <c r="D22" i="222" s="1"/>
  <c r="C23" i="222"/>
  <c r="C22" i="222" s="1"/>
  <c r="B23" i="222"/>
  <c r="B22" i="222" s="1"/>
  <c r="I22" i="222"/>
  <c r="H22" i="222"/>
  <c r="G22" i="222"/>
  <c r="F22" i="222"/>
  <c r="E22" i="222"/>
  <c r="K21" i="222"/>
  <c r="M21" i="222" s="1"/>
  <c r="J21" i="222"/>
  <c r="I21" i="222"/>
  <c r="H21" i="222"/>
  <c r="G21" i="222"/>
  <c r="F21" i="222"/>
  <c r="E21" i="222"/>
  <c r="D21" i="222"/>
  <c r="C21" i="222"/>
  <c r="B21" i="222"/>
  <c r="K20" i="222"/>
  <c r="M20" i="222" s="1"/>
  <c r="J20" i="222"/>
  <c r="I20" i="222"/>
  <c r="I18" i="222" s="1"/>
  <c r="I29" i="222" s="1"/>
  <c r="H20" i="222"/>
  <c r="H18" i="222" s="1"/>
  <c r="H29" i="222" s="1"/>
  <c r="G20" i="222"/>
  <c r="G18" i="222" s="1"/>
  <c r="G29" i="222" s="1"/>
  <c r="F20" i="222"/>
  <c r="E20" i="222"/>
  <c r="D20" i="222"/>
  <c r="C20" i="222"/>
  <c r="B20" i="222"/>
  <c r="K19" i="222"/>
  <c r="M19" i="222" s="1"/>
  <c r="J19" i="222"/>
  <c r="J18" i="222" s="1"/>
  <c r="I19" i="222"/>
  <c r="H19" i="222"/>
  <c r="G19" i="222"/>
  <c r="F19" i="222"/>
  <c r="E19" i="222"/>
  <c r="D19" i="222"/>
  <c r="D18" i="222" s="1"/>
  <c r="D29" i="222" s="1"/>
  <c r="C19" i="222"/>
  <c r="C18" i="222" s="1"/>
  <c r="C29" i="222" s="1"/>
  <c r="B19" i="222"/>
  <c r="B18" i="222" s="1"/>
  <c r="F18" i="222"/>
  <c r="F29" i="222" s="1"/>
  <c r="E18" i="222"/>
  <c r="E29" i="222" s="1"/>
  <c r="K17" i="222"/>
  <c r="J17" i="222"/>
  <c r="I17" i="222"/>
  <c r="H17" i="222"/>
  <c r="G17" i="222"/>
  <c r="F17" i="222"/>
  <c r="E17" i="222"/>
  <c r="D17" i="222"/>
  <c r="C17" i="222"/>
  <c r="B17" i="222"/>
  <c r="M27" i="221"/>
  <c r="L27" i="221"/>
  <c r="K28" i="221"/>
  <c r="L28" i="221" s="1"/>
  <c r="J28" i="221"/>
  <c r="I28" i="221"/>
  <c r="H28" i="221"/>
  <c r="G28" i="221"/>
  <c r="F28" i="221"/>
  <c r="E28" i="221"/>
  <c r="D28" i="221"/>
  <c r="C28" i="221"/>
  <c r="B28" i="221"/>
  <c r="K27" i="221"/>
  <c r="J27" i="221"/>
  <c r="I27" i="221"/>
  <c r="H27" i="221"/>
  <c r="H24" i="221" s="1"/>
  <c r="G27" i="221"/>
  <c r="G24" i="221" s="1"/>
  <c r="F27" i="221"/>
  <c r="E27" i="221"/>
  <c r="D27" i="221"/>
  <c r="C27" i="221"/>
  <c r="B27" i="221"/>
  <c r="K26" i="221"/>
  <c r="M26" i="221" s="1"/>
  <c r="J26" i="221"/>
  <c r="I26" i="221"/>
  <c r="H26" i="221"/>
  <c r="G26" i="221"/>
  <c r="F26" i="221"/>
  <c r="E26" i="221"/>
  <c r="D26" i="221"/>
  <c r="C26" i="221"/>
  <c r="B26" i="221"/>
  <c r="K25" i="221"/>
  <c r="L25" i="221" s="1"/>
  <c r="J25" i="221"/>
  <c r="I25" i="221"/>
  <c r="H25" i="221"/>
  <c r="G25" i="221"/>
  <c r="F25" i="221"/>
  <c r="E25" i="221"/>
  <c r="D25" i="221"/>
  <c r="C25" i="221"/>
  <c r="B25" i="221"/>
  <c r="M25" i="221" s="1"/>
  <c r="K24" i="221"/>
  <c r="L24" i="221" s="1"/>
  <c r="J24" i="221"/>
  <c r="I24" i="221"/>
  <c r="F24" i="221"/>
  <c r="E24" i="221"/>
  <c r="D24" i="221"/>
  <c r="C24" i="221"/>
  <c r="B24" i="221"/>
  <c r="K23" i="221"/>
  <c r="L23" i="221" s="1"/>
  <c r="J23" i="221"/>
  <c r="I23" i="221"/>
  <c r="H23" i="221"/>
  <c r="H22" i="221" s="1"/>
  <c r="G23" i="221"/>
  <c r="G22" i="221" s="1"/>
  <c r="F23" i="221"/>
  <c r="E23" i="221"/>
  <c r="D23" i="221"/>
  <c r="C23" i="221"/>
  <c r="B23" i="221"/>
  <c r="M23" i="221" s="1"/>
  <c r="K22" i="221"/>
  <c r="M22" i="221" s="1"/>
  <c r="J22" i="221"/>
  <c r="I22" i="221"/>
  <c r="F22" i="221"/>
  <c r="E22" i="221"/>
  <c r="D22" i="221"/>
  <c r="C22" i="221"/>
  <c r="B22" i="221"/>
  <c r="K21" i="221"/>
  <c r="L21" i="221" s="1"/>
  <c r="J21" i="221"/>
  <c r="I21" i="221"/>
  <c r="H21" i="221"/>
  <c r="G21" i="221"/>
  <c r="F21" i="221"/>
  <c r="E21" i="221"/>
  <c r="D21" i="221"/>
  <c r="C21" i="221"/>
  <c r="B21" i="221"/>
  <c r="M21" i="221" s="1"/>
  <c r="K20" i="221"/>
  <c r="L20" i="221" s="1"/>
  <c r="J20" i="221"/>
  <c r="I20" i="221"/>
  <c r="H20" i="221"/>
  <c r="G20" i="221"/>
  <c r="F20" i="221"/>
  <c r="E20" i="221"/>
  <c r="D20" i="221"/>
  <c r="C20" i="221"/>
  <c r="B20" i="221"/>
  <c r="K19" i="221"/>
  <c r="L19" i="221" s="1"/>
  <c r="J19" i="221"/>
  <c r="I19" i="221"/>
  <c r="I18" i="221" s="1"/>
  <c r="I29" i="221" s="1"/>
  <c r="H19" i="221"/>
  <c r="H18" i="221" s="1"/>
  <c r="G19" i="221"/>
  <c r="G18" i="221" s="1"/>
  <c r="F19" i="221"/>
  <c r="E19" i="221"/>
  <c r="D19" i="221"/>
  <c r="C19" i="221"/>
  <c r="B19" i="221"/>
  <c r="M19" i="221" s="1"/>
  <c r="K18" i="221"/>
  <c r="L18" i="221" s="1"/>
  <c r="J18" i="221"/>
  <c r="J29" i="221" s="1"/>
  <c r="F18" i="221"/>
  <c r="F29" i="221" s="1"/>
  <c r="E18" i="221"/>
  <c r="E29" i="221" s="1"/>
  <c r="D18" i="221"/>
  <c r="D29" i="221" s="1"/>
  <c r="C18" i="221"/>
  <c r="C29" i="221" s="1"/>
  <c r="B18" i="221"/>
  <c r="B29" i="221" s="1"/>
  <c r="K17" i="221"/>
  <c r="J17" i="221"/>
  <c r="I17" i="221"/>
  <c r="H17" i="221"/>
  <c r="G17" i="221"/>
  <c r="F17" i="221"/>
  <c r="E17" i="221"/>
  <c r="D17" i="221"/>
  <c r="C17" i="221"/>
  <c r="B17" i="221"/>
  <c r="K28" i="219"/>
  <c r="M28" i="219" s="1"/>
  <c r="J28" i="219"/>
  <c r="I28" i="219"/>
  <c r="H28" i="219"/>
  <c r="G28" i="219"/>
  <c r="F28" i="219"/>
  <c r="E28" i="219"/>
  <c r="D28" i="219"/>
  <c r="C28" i="219"/>
  <c r="B28" i="219"/>
  <c r="K27" i="219"/>
  <c r="J27" i="219"/>
  <c r="I27" i="219"/>
  <c r="H27" i="219"/>
  <c r="G27" i="219"/>
  <c r="F27" i="219"/>
  <c r="E27" i="219"/>
  <c r="D27" i="219"/>
  <c r="C27" i="219"/>
  <c r="B27" i="219"/>
  <c r="M27" i="219" s="1"/>
  <c r="K26" i="219"/>
  <c r="M26" i="219" s="1"/>
  <c r="J26" i="219"/>
  <c r="I26" i="219"/>
  <c r="H26" i="219"/>
  <c r="G26" i="219"/>
  <c r="F26" i="219"/>
  <c r="E26" i="219"/>
  <c r="D26" i="219"/>
  <c r="C26" i="219"/>
  <c r="B26" i="219"/>
  <c r="L25" i="219"/>
  <c r="K25" i="219"/>
  <c r="J25" i="219"/>
  <c r="J24" i="219" s="1"/>
  <c r="I25" i="219"/>
  <c r="I24" i="219" s="1"/>
  <c r="H25" i="219"/>
  <c r="G25" i="219"/>
  <c r="G24" i="219" s="1"/>
  <c r="F25" i="219"/>
  <c r="E25" i="219"/>
  <c r="D25" i="219"/>
  <c r="D24" i="219" s="1"/>
  <c r="C25" i="219"/>
  <c r="B25" i="219"/>
  <c r="B24" i="219" s="1"/>
  <c r="K24" i="219"/>
  <c r="H24" i="219"/>
  <c r="F24" i="219"/>
  <c r="E24" i="219"/>
  <c r="C24" i="219"/>
  <c r="L23" i="219"/>
  <c r="K23" i="219"/>
  <c r="J23" i="219"/>
  <c r="J22" i="219" s="1"/>
  <c r="I23" i="219"/>
  <c r="I22" i="219" s="1"/>
  <c r="H23" i="219"/>
  <c r="G23" i="219"/>
  <c r="G22" i="219" s="1"/>
  <c r="F23" i="219"/>
  <c r="E23" i="219"/>
  <c r="D23" i="219"/>
  <c r="D22" i="219" s="1"/>
  <c r="C23" i="219"/>
  <c r="B23" i="219"/>
  <c r="B22" i="219" s="1"/>
  <c r="K22" i="219"/>
  <c r="M22" i="219" s="1"/>
  <c r="H22" i="219"/>
  <c r="F22" i="219"/>
  <c r="E22" i="219"/>
  <c r="C22" i="219"/>
  <c r="L21" i="219"/>
  <c r="K21" i="219"/>
  <c r="J21" i="219"/>
  <c r="I21" i="219"/>
  <c r="H21" i="219"/>
  <c r="G21" i="219"/>
  <c r="F21" i="219"/>
  <c r="E21" i="219"/>
  <c r="D21" i="219"/>
  <c r="C21" i="219"/>
  <c r="B21" i="219"/>
  <c r="M21" i="219" s="1"/>
  <c r="K20" i="219"/>
  <c r="M20" i="219" s="1"/>
  <c r="J20" i="219"/>
  <c r="I20" i="219"/>
  <c r="H20" i="219"/>
  <c r="G20" i="219"/>
  <c r="F20" i="219"/>
  <c r="E20" i="219"/>
  <c r="D20" i="219"/>
  <c r="C20" i="219"/>
  <c r="B20" i="219"/>
  <c r="L19" i="219"/>
  <c r="K19" i="219"/>
  <c r="J19" i="219"/>
  <c r="J18" i="219" s="1"/>
  <c r="J29" i="219" s="1"/>
  <c r="I19" i="219"/>
  <c r="I18" i="219" s="1"/>
  <c r="I29" i="219" s="1"/>
  <c r="H19" i="219"/>
  <c r="G19" i="219"/>
  <c r="G18" i="219" s="1"/>
  <c r="F19" i="219"/>
  <c r="E19" i="219"/>
  <c r="D19" i="219"/>
  <c r="D18" i="219" s="1"/>
  <c r="C19" i="219"/>
  <c r="B19" i="219"/>
  <c r="B18" i="219" s="1"/>
  <c r="B29" i="219" s="1"/>
  <c r="K18" i="219"/>
  <c r="M18" i="219" s="1"/>
  <c r="H18" i="219"/>
  <c r="H29" i="219" s="1"/>
  <c r="F18" i="219"/>
  <c r="F29" i="219" s="1"/>
  <c r="E18" i="219"/>
  <c r="E29" i="219" s="1"/>
  <c r="C18" i="219"/>
  <c r="C29" i="219" s="1"/>
  <c r="K17" i="219"/>
  <c r="J17" i="219"/>
  <c r="I17" i="219"/>
  <c r="H17" i="219"/>
  <c r="G17" i="219"/>
  <c r="F17" i="219"/>
  <c r="E17" i="219"/>
  <c r="D17" i="219"/>
  <c r="C17" i="219"/>
  <c r="B17" i="219"/>
  <c r="K28" i="218"/>
  <c r="J28" i="218"/>
  <c r="I28" i="218"/>
  <c r="H28" i="218"/>
  <c r="G28" i="218"/>
  <c r="F28" i="218"/>
  <c r="E28" i="218"/>
  <c r="D28" i="218"/>
  <c r="C28" i="218"/>
  <c r="B28" i="218"/>
  <c r="K27" i="218"/>
  <c r="J27" i="218"/>
  <c r="I27" i="218"/>
  <c r="H27" i="218"/>
  <c r="G27" i="218"/>
  <c r="F27" i="218"/>
  <c r="E27" i="218"/>
  <c r="D27" i="218"/>
  <c r="C27" i="218"/>
  <c r="B27" i="218"/>
  <c r="K26" i="218"/>
  <c r="J26" i="218"/>
  <c r="I26" i="218"/>
  <c r="H26" i="218"/>
  <c r="G26" i="218"/>
  <c r="F26" i="218"/>
  <c r="E26" i="218"/>
  <c r="D26" i="218"/>
  <c r="C26" i="218"/>
  <c r="B26" i="218"/>
  <c r="K25" i="218"/>
  <c r="J25" i="218"/>
  <c r="I25" i="218"/>
  <c r="H25" i="218"/>
  <c r="G25" i="218"/>
  <c r="F25" i="218"/>
  <c r="E25" i="218"/>
  <c r="D25" i="218"/>
  <c r="C25" i="218"/>
  <c r="B25" i="218"/>
  <c r="K23" i="218"/>
  <c r="J23" i="218"/>
  <c r="J22" i="218" s="1"/>
  <c r="I23" i="218"/>
  <c r="H23" i="218"/>
  <c r="H22" i="218" s="1"/>
  <c r="G23" i="218"/>
  <c r="F23" i="218"/>
  <c r="E23" i="218"/>
  <c r="D23" i="218"/>
  <c r="D22" i="218" s="1"/>
  <c r="C23" i="218"/>
  <c r="C22" i="218" s="1"/>
  <c r="B23" i="218"/>
  <c r="B22" i="218" s="1"/>
  <c r="I22" i="218"/>
  <c r="G22" i="218"/>
  <c r="F22" i="218"/>
  <c r="K21" i="218"/>
  <c r="J21" i="218"/>
  <c r="L21" i="218" s="1"/>
  <c r="I21" i="218"/>
  <c r="I18" i="218" s="1"/>
  <c r="H21" i="218"/>
  <c r="G21" i="218"/>
  <c r="F21" i="218"/>
  <c r="E21" i="218"/>
  <c r="D21" i="218"/>
  <c r="C21" i="218"/>
  <c r="B21" i="218"/>
  <c r="M21" i="218" s="1"/>
  <c r="K20" i="218"/>
  <c r="J20" i="218"/>
  <c r="I20" i="218"/>
  <c r="H20" i="218"/>
  <c r="G20" i="218"/>
  <c r="F20" i="218"/>
  <c r="E20" i="218"/>
  <c r="D20" i="218"/>
  <c r="C20" i="218"/>
  <c r="B20" i="218"/>
  <c r="K19" i="218"/>
  <c r="J19" i="218"/>
  <c r="I19" i="218"/>
  <c r="H19" i="218"/>
  <c r="G19" i="218"/>
  <c r="G18" i="218" s="1"/>
  <c r="F19" i="218"/>
  <c r="E19" i="218"/>
  <c r="E18" i="218" s="1"/>
  <c r="D19" i="218"/>
  <c r="C19" i="218"/>
  <c r="B19" i="218"/>
  <c r="K17" i="218"/>
  <c r="J17" i="218"/>
  <c r="I17" i="218"/>
  <c r="H17" i="218"/>
  <c r="G17" i="218"/>
  <c r="F17" i="218"/>
  <c r="E17" i="218"/>
  <c r="D17" i="218"/>
  <c r="C17" i="218"/>
  <c r="B17" i="218"/>
  <c r="L45" i="146"/>
  <c r="K61" i="138"/>
  <c r="C4" i="32"/>
  <c r="D4" i="32"/>
  <c r="E4" i="32"/>
  <c r="F4" i="32"/>
  <c r="C5" i="32"/>
  <c r="D5" i="32"/>
  <c r="E5" i="32"/>
  <c r="F5" i="32"/>
  <c r="C6" i="32"/>
  <c r="D6" i="32"/>
  <c r="E6" i="32"/>
  <c r="F6" i="32"/>
  <c r="C7" i="32"/>
  <c r="D7" i="32"/>
  <c r="E7" i="32"/>
  <c r="F7" i="32"/>
  <c r="C8" i="32"/>
  <c r="D8" i="32"/>
  <c r="E8" i="32"/>
  <c r="F8" i="32"/>
  <c r="C9" i="32"/>
  <c r="D9" i="32"/>
  <c r="E9" i="32"/>
  <c r="F9" i="32"/>
  <c r="C10" i="32"/>
  <c r="D10" i="32"/>
  <c r="E10" i="32"/>
  <c r="F10" i="32"/>
  <c r="C11" i="32"/>
  <c r="D11" i="32"/>
  <c r="E11" i="32"/>
  <c r="F11" i="32"/>
  <c r="C12" i="32"/>
  <c r="D12" i="32"/>
  <c r="E12" i="32"/>
  <c r="F12" i="32"/>
  <c r="C13" i="32"/>
  <c r="D13" i="32"/>
  <c r="E13" i="32"/>
  <c r="F13" i="32"/>
  <c r="C14" i="32"/>
  <c r="D14" i="32"/>
  <c r="E14" i="32"/>
  <c r="F14" i="32"/>
  <c r="C15" i="32"/>
  <c r="D15" i="32"/>
  <c r="E15" i="32"/>
  <c r="F15" i="32"/>
  <c r="C16" i="32"/>
  <c r="D16" i="32"/>
  <c r="E16" i="32"/>
  <c r="F16" i="32"/>
  <c r="C17" i="32"/>
  <c r="D17" i="32"/>
  <c r="E17" i="32"/>
  <c r="F17" i="32"/>
  <c r="C18" i="32"/>
  <c r="D18" i="32"/>
  <c r="E18" i="32"/>
  <c r="F18" i="32"/>
  <c r="C19" i="32"/>
  <c r="D19" i="32"/>
  <c r="E19" i="32"/>
  <c r="F19" i="32"/>
  <c r="C21" i="32"/>
  <c r="D21" i="32"/>
  <c r="E21" i="32"/>
  <c r="F21" i="32"/>
  <c r="C22" i="32"/>
  <c r="D22" i="32"/>
  <c r="E22" i="32"/>
  <c r="F22" i="32"/>
  <c r="C23" i="32"/>
  <c r="D23" i="32"/>
  <c r="E23" i="32"/>
  <c r="F23" i="32"/>
  <c r="C24" i="32"/>
  <c r="D24" i="32"/>
  <c r="E24" i="32"/>
  <c r="F24" i="32"/>
  <c r="C25" i="32"/>
  <c r="D25" i="32"/>
  <c r="E25" i="32"/>
  <c r="F25" i="32"/>
  <c r="C26" i="32"/>
  <c r="D26" i="32"/>
  <c r="E26" i="32"/>
  <c r="F26" i="32"/>
  <c r="C27" i="32"/>
  <c r="D27" i="32"/>
  <c r="E27" i="32"/>
  <c r="F27" i="32"/>
  <c r="B27" i="32"/>
  <c r="G26" i="32"/>
  <c r="B26" i="32"/>
  <c r="B19" i="32"/>
  <c r="B18" i="32"/>
  <c r="B17" i="32"/>
  <c r="B16" i="32"/>
  <c r="B15" i="32"/>
  <c r="B14" i="32"/>
  <c r="B13" i="32"/>
  <c r="B12" i="32"/>
  <c r="B11" i="32"/>
  <c r="B9" i="32"/>
  <c r="B8" i="32"/>
  <c r="P16" i="145"/>
  <c r="P17" i="145"/>
  <c r="P18" i="145"/>
  <c r="P15" i="145"/>
  <c r="B54" i="208"/>
  <c r="C54" i="208"/>
  <c r="D54" i="208"/>
  <c r="E54" i="208"/>
  <c r="F54" i="208"/>
  <c r="G54" i="208"/>
  <c r="H54" i="208"/>
  <c r="I54" i="208"/>
  <c r="J54" i="208"/>
  <c r="K54" i="208"/>
  <c r="L54" i="208"/>
  <c r="M54" i="208" s="1"/>
  <c r="N12" i="30"/>
  <c r="B29" i="222" l="1"/>
  <c r="J29" i="222"/>
  <c r="L25" i="222"/>
  <c r="L27" i="222"/>
  <c r="L19" i="222"/>
  <c r="K18" i="222"/>
  <c r="K22" i="222"/>
  <c r="K24" i="222"/>
  <c r="L20" i="222"/>
  <c r="L26" i="222"/>
  <c r="L28" i="222"/>
  <c r="L21" i="222"/>
  <c r="L23" i="222"/>
  <c r="E24" i="218"/>
  <c r="B24" i="218"/>
  <c r="J24" i="218"/>
  <c r="L25" i="218"/>
  <c r="D18" i="218"/>
  <c r="D29" i="218" s="1"/>
  <c r="B18" i="218"/>
  <c r="B29" i="218" s="1"/>
  <c r="M28" i="218"/>
  <c r="L26" i="218"/>
  <c r="H24" i="218"/>
  <c r="G24" i="218"/>
  <c r="D24" i="218"/>
  <c r="G29" i="221"/>
  <c r="H29" i="221"/>
  <c r="L22" i="221"/>
  <c r="L26" i="221"/>
  <c r="M18" i="221"/>
  <c r="M20" i="221"/>
  <c r="M24" i="221"/>
  <c r="M28" i="221"/>
  <c r="K29" i="221"/>
  <c r="D29" i="219"/>
  <c r="M24" i="219"/>
  <c r="G29" i="219"/>
  <c r="M20" i="218"/>
  <c r="F18" i="218"/>
  <c r="E22" i="218"/>
  <c r="I24" i="218"/>
  <c r="M26" i="218"/>
  <c r="K29" i="219"/>
  <c r="C24" i="218"/>
  <c r="K24" i="218"/>
  <c r="M25" i="218"/>
  <c r="M19" i="219"/>
  <c r="M23" i="219"/>
  <c r="M25" i="219"/>
  <c r="H18" i="218"/>
  <c r="L20" i="218"/>
  <c r="L28" i="218"/>
  <c r="J18" i="218"/>
  <c r="G29" i="218"/>
  <c r="C18" i="218"/>
  <c r="K18" i="218"/>
  <c r="L19" i="218"/>
  <c r="L23" i="218"/>
  <c r="F24" i="218"/>
  <c r="L27" i="218"/>
  <c r="L18" i="219"/>
  <c r="L20" i="219"/>
  <c r="L22" i="219"/>
  <c r="L24" i="219"/>
  <c r="L26" i="219"/>
  <c r="L28" i="219"/>
  <c r="M19" i="218"/>
  <c r="K22" i="218"/>
  <c r="M23" i="218"/>
  <c r="M27" i="218"/>
  <c r="I20" i="29"/>
  <c r="I18" i="29"/>
  <c r="I26" i="29"/>
  <c r="I25" i="29"/>
  <c r="I24" i="29"/>
  <c r="L22" i="146"/>
  <c r="K49" i="146"/>
  <c r="K46" i="146"/>
  <c r="M24" i="222" l="1"/>
  <c r="L24" i="222"/>
  <c r="M22" i="222"/>
  <c r="L22" i="222"/>
  <c r="K29" i="222"/>
  <c r="M18" i="222"/>
  <c r="L18" i="222"/>
  <c r="M29" i="221"/>
  <c r="L29" i="221"/>
  <c r="I29" i="218"/>
  <c r="L22" i="218"/>
  <c r="M22" i="218"/>
  <c r="J29" i="218"/>
  <c r="F29" i="218"/>
  <c r="L29" i="219"/>
  <c r="M29" i="219"/>
  <c r="M24" i="218"/>
  <c r="L24" i="218"/>
  <c r="C29" i="218"/>
  <c r="M18" i="218"/>
  <c r="L18" i="218"/>
  <c r="K29" i="218"/>
  <c r="H29" i="218"/>
  <c r="E29" i="218"/>
  <c r="L12" i="138"/>
  <c r="K12" i="138"/>
  <c r="M29" i="222" l="1"/>
  <c r="L29" i="222"/>
  <c r="L29" i="218"/>
  <c r="M29" i="218"/>
  <c r="O5" i="136"/>
  <c r="O6" i="136"/>
  <c r="O4" i="136"/>
  <c r="N5" i="136"/>
  <c r="N6" i="136"/>
  <c r="N4" i="136"/>
  <c r="O6" i="135"/>
  <c r="O4" i="135"/>
  <c r="O5" i="135"/>
  <c r="N18" i="209"/>
  <c r="N19" i="209"/>
  <c r="N20" i="209"/>
  <c r="N21" i="209"/>
  <c r="N22" i="209"/>
  <c r="N23" i="209"/>
  <c r="N24" i="209"/>
  <c r="N25" i="209"/>
  <c r="N26" i="209"/>
  <c r="N27" i="209"/>
  <c r="N28" i="209"/>
  <c r="N17" i="209"/>
  <c r="C36" i="202"/>
  <c r="D36" i="202"/>
  <c r="E36" i="202"/>
  <c r="F36" i="202"/>
  <c r="G36" i="202"/>
  <c r="H36" i="202"/>
  <c r="I36" i="202"/>
  <c r="J36" i="202"/>
  <c r="K36" i="202"/>
  <c r="B36" i="202"/>
  <c r="C52" i="200"/>
  <c r="D52" i="200"/>
  <c r="E52" i="200"/>
  <c r="F52" i="200"/>
  <c r="G52" i="200"/>
  <c r="H52" i="200"/>
  <c r="I52" i="200"/>
  <c r="J52" i="200"/>
  <c r="K52" i="200"/>
  <c r="B52" i="200"/>
  <c r="B60" i="200"/>
  <c r="B59" i="200"/>
  <c r="B4" i="136"/>
  <c r="B6" i="136" s="1"/>
  <c r="C4" i="136"/>
  <c r="D4" i="136"/>
  <c r="E4" i="136"/>
  <c r="F4" i="136"/>
  <c r="G4" i="136"/>
  <c r="H4" i="136"/>
  <c r="I4" i="136"/>
  <c r="I6" i="136" s="1"/>
  <c r="J4" i="136"/>
  <c r="K4" i="136"/>
  <c r="B5" i="136"/>
  <c r="C5" i="136"/>
  <c r="D5" i="136"/>
  <c r="E5" i="136"/>
  <c r="F5" i="136"/>
  <c r="F6" i="136" s="1"/>
  <c r="G5" i="136"/>
  <c r="H5" i="136"/>
  <c r="I5" i="136"/>
  <c r="J5" i="136"/>
  <c r="K5" i="136"/>
  <c r="K6" i="136" s="1"/>
  <c r="C6" i="136"/>
  <c r="D6" i="136"/>
  <c r="E6" i="136"/>
  <c r="J6" i="136"/>
  <c r="B3" i="120"/>
  <c r="H6" i="136" l="1"/>
  <c r="G6" i="136"/>
  <c r="C16" i="213"/>
  <c r="D16" i="213"/>
  <c r="E16" i="213"/>
  <c r="F16" i="213"/>
  <c r="G16" i="213"/>
  <c r="H16" i="213"/>
  <c r="I16" i="213"/>
  <c r="J16" i="213"/>
  <c r="K16" i="213"/>
  <c r="B16" i="213"/>
  <c r="C16" i="212"/>
  <c r="D16" i="212"/>
  <c r="E16" i="212"/>
  <c r="F16" i="212"/>
  <c r="G16" i="212"/>
  <c r="H16" i="212"/>
  <c r="I16" i="212"/>
  <c r="J16" i="212"/>
  <c r="K16" i="212"/>
  <c r="B16" i="212"/>
  <c r="C17" i="211"/>
  <c r="D17" i="211"/>
  <c r="E17" i="211"/>
  <c r="F17" i="211"/>
  <c r="G17" i="211"/>
  <c r="H17" i="211"/>
  <c r="I17" i="211"/>
  <c r="J17" i="211"/>
  <c r="K17" i="211"/>
  <c r="B17" i="211"/>
  <c r="C16" i="210"/>
  <c r="D16" i="210"/>
  <c r="E16" i="210"/>
  <c r="F16" i="210"/>
  <c r="G16" i="210"/>
  <c r="H16" i="210"/>
  <c r="I16" i="210"/>
  <c r="J16" i="210"/>
  <c r="K16" i="210"/>
  <c r="B16" i="210"/>
  <c r="C16" i="209"/>
  <c r="D16" i="209"/>
  <c r="E16" i="209"/>
  <c r="F16" i="209"/>
  <c r="G16" i="209"/>
  <c r="H16" i="209"/>
  <c r="I16" i="209"/>
  <c r="J16" i="209"/>
  <c r="K16" i="209"/>
  <c r="B16" i="209"/>
  <c r="C38" i="208"/>
  <c r="D38" i="208"/>
  <c r="E38" i="208"/>
  <c r="F38" i="208"/>
  <c r="G38" i="208"/>
  <c r="H38" i="208"/>
  <c r="I38" i="208"/>
  <c r="J38" i="208"/>
  <c r="K38" i="208"/>
  <c r="C39" i="208"/>
  <c r="D39" i="208"/>
  <c r="E39" i="208"/>
  <c r="F39" i="208"/>
  <c r="G39" i="208"/>
  <c r="H39" i="208"/>
  <c r="I39" i="208"/>
  <c r="J39" i="208"/>
  <c r="K39" i="208"/>
  <c r="C40" i="208"/>
  <c r="D40" i="208"/>
  <c r="E40" i="208"/>
  <c r="F40" i="208"/>
  <c r="G40" i="208"/>
  <c r="H40" i="208"/>
  <c r="I40" i="208"/>
  <c r="J40" i="208"/>
  <c r="K40" i="208"/>
  <c r="C41" i="208"/>
  <c r="D41" i="208"/>
  <c r="E41" i="208"/>
  <c r="F41" i="208"/>
  <c r="G41" i="208"/>
  <c r="H41" i="208"/>
  <c r="I41" i="208"/>
  <c r="J41" i="208"/>
  <c r="K41" i="208"/>
  <c r="C42" i="208"/>
  <c r="D42" i="208"/>
  <c r="E42" i="208"/>
  <c r="F42" i="208"/>
  <c r="G42" i="208"/>
  <c r="H42" i="208"/>
  <c r="I42" i="208"/>
  <c r="J42" i="208"/>
  <c r="K42" i="208"/>
  <c r="C43" i="208"/>
  <c r="D43" i="208"/>
  <c r="E43" i="208"/>
  <c r="F43" i="208"/>
  <c r="G43" i="208"/>
  <c r="H43" i="208"/>
  <c r="I43" i="208"/>
  <c r="J43" i="208"/>
  <c r="K43" i="208"/>
  <c r="C44" i="208"/>
  <c r="D44" i="208"/>
  <c r="E44" i="208"/>
  <c r="F44" i="208"/>
  <c r="G44" i="208"/>
  <c r="H44" i="208"/>
  <c r="I44" i="208"/>
  <c r="J44" i="208"/>
  <c r="K44" i="208"/>
  <c r="C45" i="208"/>
  <c r="D45" i="208"/>
  <c r="E45" i="208"/>
  <c r="F45" i="208"/>
  <c r="G45" i="208"/>
  <c r="H45" i="208"/>
  <c r="I45" i="208"/>
  <c r="J45" i="208"/>
  <c r="K45" i="208"/>
  <c r="C46" i="208"/>
  <c r="D46" i="208"/>
  <c r="E46" i="208"/>
  <c r="F46" i="208"/>
  <c r="G46" i="208"/>
  <c r="H46" i="208"/>
  <c r="I46" i="208"/>
  <c r="J46" i="208"/>
  <c r="K46" i="208"/>
  <c r="C47" i="208"/>
  <c r="D47" i="208"/>
  <c r="E47" i="208"/>
  <c r="F47" i="208"/>
  <c r="G47" i="208"/>
  <c r="H47" i="208"/>
  <c r="I47" i="208"/>
  <c r="J47" i="208"/>
  <c r="K47" i="208"/>
  <c r="C48" i="208"/>
  <c r="D48" i="208"/>
  <c r="E48" i="208"/>
  <c r="F48" i="208"/>
  <c r="G48" i="208"/>
  <c r="H48" i="208"/>
  <c r="I48" i="208"/>
  <c r="J48" i="208"/>
  <c r="K48" i="208"/>
  <c r="C49" i="208"/>
  <c r="D49" i="208"/>
  <c r="E49" i="208"/>
  <c r="F49" i="208"/>
  <c r="G49" i="208"/>
  <c r="H49" i="208"/>
  <c r="I49" i="208"/>
  <c r="J49" i="208"/>
  <c r="K49" i="208"/>
  <c r="C50" i="208"/>
  <c r="D50" i="208"/>
  <c r="E50" i="208"/>
  <c r="F50" i="208"/>
  <c r="G50" i="208"/>
  <c r="H50" i="208"/>
  <c r="I50" i="208"/>
  <c r="J50" i="208"/>
  <c r="K50" i="208"/>
  <c r="C51" i="208"/>
  <c r="D51" i="208"/>
  <c r="E51" i="208"/>
  <c r="F51" i="208"/>
  <c r="G51" i="208"/>
  <c r="H51" i="208"/>
  <c r="I51" i="208"/>
  <c r="J51" i="208"/>
  <c r="K51" i="208"/>
  <c r="C52" i="208"/>
  <c r="D52" i="208"/>
  <c r="E52" i="208"/>
  <c r="F52" i="208"/>
  <c r="G52" i="208"/>
  <c r="H52" i="208"/>
  <c r="I52" i="208"/>
  <c r="J52" i="208"/>
  <c r="K52" i="208"/>
  <c r="D53" i="208"/>
  <c r="C53" i="208"/>
  <c r="E53" i="208"/>
  <c r="F53" i="208"/>
  <c r="G53" i="208"/>
  <c r="H53" i="208"/>
  <c r="I53" i="208"/>
  <c r="J53" i="208"/>
  <c r="K53" i="208"/>
  <c r="C56" i="208"/>
  <c r="C55" i="208" s="1"/>
  <c r="D56" i="208"/>
  <c r="E56" i="208"/>
  <c r="F56" i="208"/>
  <c r="G56" i="208"/>
  <c r="H56" i="208"/>
  <c r="I56" i="208"/>
  <c r="I55" i="208" s="1"/>
  <c r="J56" i="208"/>
  <c r="K56" i="208"/>
  <c r="K55" i="208" s="1"/>
  <c r="C57" i="208"/>
  <c r="D57" i="208"/>
  <c r="E57" i="208"/>
  <c r="F57" i="208"/>
  <c r="G57" i="208"/>
  <c r="H57" i="208"/>
  <c r="I57" i="208"/>
  <c r="J57" i="208"/>
  <c r="K57" i="208"/>
  <c r="C58" i="208"/>
  <c r="D58" i="208"/>
  <c r="E58" i="208"/>
  <c r="F58" i="208"/>
  <c r="G58" i="208"/>
  <c r="H58" i="208"/>
  <c r="I58" i="208"/>
  <c r="J58" i="208"/>
  <c r="K58" i="208"/>
  <c r="C59" i="208"/>
  <c r="D59" i="208"/>
  <c r="E59" i="208"/>
  <c r="F59" i="208"/>
  <c r="G59" i="208"/>
  <c r="H59" i="208"/>
  <c r="I59" i="208"/>
  <c r="J59" i="208"/>
  <c r="K59" i="208"/>
  <c r="C60" i="208"/>
  <c r="D60" i="208"/>
  <c r="E60" i="208"/>
  <c r="F60" i="208"/>
  <c r="G60" i="208"/>
  <c r="H60" i="208"/>
  <c r="I60" i="208"/>
  <c r="J60" i="208"/>
  <c r="K60" i="208"/>
  <c r="C61" i="208"/>
  <c r="D61" i="208"/>
  <c r="E61" i="208"/>
  <c r="F61" i="208"/>
  <c r="G61" i="208"/>
  <c r="H61" i="208"/>
  <c r="I61" i="208"/>
  <c r="J61" i="208"/>
  <c r="K61" i="208"/>
  <c r="C62" i="208"/>
  <c r="D62" i="208"/>
  <c r="E62" i="208"/>
  <c r="F62" i="208"/>
  <c r="G62" i="208"/>
  <c r="H62" i="208"/>
  <c r="I62" i="208"/>
  <c r="J62" i="208"/>
  <c r="K62" i="208"/>
  <c r="B62" i="208"/>
  <c r="B61" i="208"/>
  <c r="B60" i="208"/>
  <c r="B59" i="208"/>
  <c r="B58" i="208"/>
  <c r="B57" i="208"/>
  <c r="B56" i="208"/>
  <c r="B52" i="208"/>
  <c r="B51" i="208"/>
  <c r="B50" i="208"/>
  <c r="B49" i="208"/>
  <c r="B48" i="208"/>
  <c r="B47" i="208"/>
  <c r="B46" i="208"/>
  <c r="B45" i="208"/>
  <c r="B44" i="208"/>
  <c r="B43" i="208"/>
  <c r="B42" i="208"/>
  <c r="B41" i="208"/>
  <c r="B40" i="208"/>
  <c r="B39" i="208"/>
  <c r="B38" i="208"/>
  <c r="C47" i="207"/>
  <c r="D47" i="207"/>
  <c r="E47" i="207"/>
  <c r="F47" i="207"/>
  <c r="G47" i="207"/>
  <c r="H47" i="207"/>
  <c r="I47" i="207"/>
  <c r="J47" i="207"/>
  <c r="K47" i="207"/>
  <c r="B47" i="207"/>
  <c r="B42" i="207"/>
  <c r="C38" i="207"/>
  <c r="D38" i="207"/>
  <c r="E38" i="207"/>
  <c r="F38" i="207"/>
  <c r="G38" i="207"/>
  <c r="H38" i="207"/>
  <c r="I38" i="207"/>
  <c r="J38" i="207"/>
  <c r="K38" i="207"/>
  <c r="C39" i="207"/>
  <c r="D39" i="207"/>
  <c r="E39" i="207"/>
  <c r="F39" i="207"/>
  <c r="G39" i="207"/>
  <c r="H39" i="207"/>
  <c r="I39" i="207"/>
  <c r="J39" i="207"/>
  <c r="K39" i="207"/>
  <c r="C40" i="207"/>
  <c r="D40" i="207"/>
  <c r="E40" i="207"/>
  <c r="F40" i="207"/>
  <c r="G40" i="207"/>
  <c r="H40" i="207"/>
  <c r="I40" i="207"/>
  <c r="J40" i="207"/>
  <c r="K40" i="207"/>
  <c r="C41" i="207"/>
  <c r="D41" i="207"/>
  <c r="E41" i="207"/>
  <c r="F41" i="207"/>
  <c r="G41" i="207"/>
  <c r="H41" i="207"/>
  <c r="I41" i="207"/>
  <c r="J41" i="207"/>
  <c r="K41" i="207"/>
  <c r="C42" i="207"/>
  <c r="D42" i="207"/>
  <c r="E42" i="207"/>
  <c r="F42" i="207"/>
  <c r="G42" i="207"/>
  <c r="H42" i="207"/>
  <c r="I42" i="207"/>
  <c r="J42" i="207"/>
  <c r="K42" i="207"/>
  <c r="C43" i="207"/>
  <c r="D43" i="207"/>
  <c r="E43" i="207"/>
  <c r="F43" i="207"/>
  <c r="G43" i="207"/>
  <c r="H43" i="207"/>
  <c r="I43" i="207"/>
  <c r="J43" i="207"/>
  <c r="K43" i="207"/>
  <c r="C44" i="207"/>
  <c r="D44" i="207"/>
  <c r="E44" i="207"/>
  <c r="F44" i="207"/>
  <c r="G44" i="207"/>
  <c r="H44" i="207"/>
  <c r="I44" i="207"/>
  <c r="J44" i="207"/>
  <c r="K44" i="207"/>
  <c r="C45" i="207"/>
  <c r="D45" i="207"/>
  <c r="E45" i="207"/>
  <c r="F45" i="207"/>
  <c r="G45" i="207"/>
  <c r="H45" i="207"/>
  <c r="I45" i="207"/>
  <c r="J45" i="207"/>
  <c r="K45" i="207"/>
  <c r="C46" i="207"/>
  <c r="D46" i="207"/>
  <c r="E46" i="207"/>
  <c r="F46" i="207"/>
  <c r="G46" i="207"/>
  <c r="H46" i="207"/>
  <c r="I46" i="207"/>
  <c r="J46" i="207"/>
  <c r="K46" i="207"/>
  <c r="C48" i="207"/>
  <c r="D48" i="207"/>
  <c r="E48" i="207"/>
  <c r="F48" i="207"/>
  <c r="G48" i="207"/>
  <c r="H48" i="207"/>
  <c r="I48" i="207"/>
  <c r="J48" i="207"/>
  <c r="K48" i="207"/>
  <c r="C49" i="207"/>
  <c r="D49" i="207"/>
  <c r="E49" i="207"/>
  <c r="F49" i="207"/>
  <c r="G49" i="207"/>
  <c r="H49" i="207"/>
  <c r="I49" i="207"/>
  <c r="J49" i="207"/>
  <c r="K49" i="207"/>
  <c r="C50" i="207"/>
  <c r="D50" i="207"/>
  <c r="E50" i="207"/>
  <c r="F50" i="207"/>
  <c r="G50" i="207"/>
  <c r="H50" i="207"/>
  <c r="I50" i="207"/>
  <c r="J50" i="207"/>
  <c r="K50" i="207"/>
  <c r="C51" i="207"/>
  <c r="D51" i="207"/>
  <c r="E51" i="207"/>
  <c r="F51" i="207"/>
  <c r="G51" i="207"/>
  <c r="H51" i="207"/>
  <c r="I51" i="207"/>
  <c r="J51" i="207"/>
  <c r="K51" i="207"/>
  <c r="C52" i="207"/>
  <c r="D52" i="207"/>
  <c r="E52" i="207"/>
  <c r="F52" i="207"/>
  <c r="G52" i="207"/>
  <c r="H52" i="207"/>
  <c r="I52" i="207"/>
  <c r="J52" i="207"/>
  <c r="K52" i="207"/>
  <c r="D53" i="207"/>
  <c r="C54" i="207"/>
  <c r="C53" i="207" s="1"/>
  <c r="D54" i="207"/>
  <c r="E54" i="207"/>
  <c r="E53" i="207" s="1"/>
  <c r="F54" i="207"/>
  <c r="F53" i="207" s="1"/>
  <c r="G54" i="207"/>
  <c r="G53" i="207" s="1"/>
  <c r="H54" i="207"/>
  <c r="H53" i="207" s="1"/>
  <c r="I54" i="207"/>
  <c r="I53" i="207" s="1"/>
  <c r="J54" i="207"/>
  <c r="J53" i="207" s="1"/>
  <c r="K54" i="207"/>
  <c r="K53" i="207" s="1"/>
  <c r="C56" i="207"/>
  <c r="D56" i="207"/>
  <c r="D55" i="207" s="1"/>
  <c r="E56" i="207"/>
  <c r="F56" i="207"/>
  <c r="G56" i="207"/>
  <c r="H56" i="207"/>
  <c r="I56" i="207"/>
  <c r="I55" i="207" s="1"/>
  <c r="J56" i="207"/>
  <c r="K56" i="207"/>
  <c r="C57" i="207"/>
  <c r="D57" i="207"/>
  <c r="E57" i="207"/>
  <c r="F57" i="207"/>
  <c r="G57" i="207"/>
  <c r="H57" i="207"/>
  <c r="I57" i="207"/>
  <c r="J57" i="207"/>
  <c r="K57" i="207"/>
  <c r="C58" i="207"/>
  <c r="D58" i="207"/>
  <c r="E58" i="207"/>
  <c r="F58" i="207"/>
  <c r="G58" i="207"/>
  <c r="H58" i="207"/>
  <c r="I58" i="207"/>
  <c r="J58" i="207"/>
  <c r="K58" i="207"/>
  <c r="C59" i="207"/>
  <c r="D59" i="207"/>
  <c r="E59" i="207"/>
  <c r="F59" i="207"/>
  <c r="G59" i="207"/>
  <c r="H59" i="207"/>
  <c r="I59" i="207"/>
  <c r="J59" i="207"/>
  <c r="K59" i="207"/>
  <c r="C60" i="207"/>
  <c r="D60" i="207"/>
  <c r="E60" i="207"/>
  <c r="F60" i="207"/>
  <c r="G60" i="207"/>
  <c r="H60" i="207"/>
  <c r="I60" i="207"/>
  <c r="J60" i="207"/>
  <c r="K60" i="207"/>
  <c r="C61" i="207"/>
  <c r="D61" i="207"/>
  <c r="E61" i="207"/>
  <c r="F61" i="207"/>
  <c r="G61" i="207"/>
  <c r="H61" i="207"/>
  <c r="I61" i="207"/>
  <c r="J61" i="207"/>
  <c r="K61" i="207"/>
  <c r="C62" i="207"/>
  <c r="D62" i="207"/>
  <c r="E62" i="207"/>
  <c r="F62" i="207"/>
  <c r="G62" i="207"/>
  <c r="H62" i="207"/>
  <c r="I62" i="207"/>
  <c r="J62" i="207"/>
  <c r="K62" i="207"/>
  <c r="B62" i="207"/>
  <c r="B61" i="207"/>
  <c r="B60" i="207"/>
  <c r="B59" i="207"/>
  <c r="B58" i="207"/>
  <c r="B57" i="207"/>
  <c r="B56" i="207"/>
  <c r="B54" i="207"/>
  <c r="B52" i="207"/>
  <c r="B51" i="207"/>
  <c r="B50" i="207"/>
  <c r="B49" i="207"/>
  <c r="B48" i="207"/>
  <c r="B46" i="207"/>
  <c r="B45" i="207"/>
  <c r="B44" i="207"/>
  <c r="B43" i="207"/>
  <c r="B41" i="207"/>
  <c r="B40" i="207"/>
  <c r="B39" i="207"/>
  <c r="C37" i="206"/>
  <c r="D37" i="206"/>
  <c r="E37" i="206"/>
  <c r="F37" i="206"/>
  <c r="G37" i="206"/>
  <c r="H37" i="206"/>
  <c r="I37" i="206"/>
  <c r="J37" i="206"/>
  <c r="K37" i="206"/>
  <c r="C38" i="206"/>
  <c r="D38" i="206"/>
  <c r="E38" i="206"/>
  <c r="F38" i="206"/>
  <c r="G38" i="206"/>
  <c r="H38" i="206"/>
  <c r="I38" i="206"/>
  <c r="J38" i="206"/>
  <c r="K38" i="206"/>
  <c r="C39" i="206"/>
  <c r="D39" i="206"/>
  <c r="E39" i="206"/>
  <c r="F39" i="206"/>
  <c r="G39" i="206"/>
  <c r="H39" i="206"/>
  <c r="I39" i="206"/>
  <c r="J39" i="206"/>
  <c r="K39" i="206"/>
  <c r="C40" i="206"/>
  <c r="D40" i="206"/>
  <c r="E40" i="206"/>
  <c r="F40" i="206"/>
  <c r="G40" i="206"/>
  <c r="H40" i="206"/>
  <c r="I40" i="206"/>
  <c r="J40" i="206"/>
  <c r="K40" i="206"/>
  <c r="C41" i="206"/>
  <c r="D41" i="206"/>
  <c r="E41" i="206"/>
  <c r="F41" i="206"/>
  <c r="G41" i="206"/>
  <c r="H41" i="206"/>
  <c r="I41" i="206"/>
  <c r="J41" i="206"/>
  <c r="K41" i="206"/>
  <c r="C42" i="206"/>
  <c r="D42" i="206"/>
  <c r="E42" i="206"/>
  <c r="F42" i="206"/>
  <c r="G42" i="206"/>
  <c r="H42" i="206"/>
  <c r="I42" i="206"/>
  <c r="J42" i="206"/>
  <c r="K42" i="206"/>
  <c r="C43" i="206"/>
  <c r="D43" i="206"/>
  <c r="E43" i="206"/>
  <c r="F43" i="206"/>
  <c r="G43" i="206"/>
  <c r="H43" i="206"/>
  <c r="I43" i="206"/>
  <c r="J43" i="206"/>
  <c r="K43" i="206"/>
  <c r="C44" i="206"/>
  <c r="D44" i="206"/>
  <c r="E44" i="206"/>
  <c r="F44" i="206"/>
  <c r="G44" i="206"/>
  <c r="H44" i="206"/>
  <c r="I44" i="206"/>
  <c r="J44" i="206"/>
  <c r="K44" i="206"/>
  <c r="C45" i="206"/>
  <c r="D45" i="206"/>
  <c r="E45" i="206"/>
  <c r="F45" i="206"/>
  <c r="G45" i="206"/>
  <c r="H45" i="206"/>
  <c r="I45" i="206"/>
  <c r="J45" i="206"/>
  <c r="K45" i="206"/>
  <c r="C46" i="206"/>
  <c r="D46" i="206"/>
  <c r="E46" i="206"/>
  <c r="F46" i="206"/>
  <c r="G46" i="206"/>
  <c r="H46" i="206"/>
  <c r="I46" i="206"/>
  <c r="J46" i="206"/>
  <c r="K46" i="206"/>
  <c r="C47" i="206"/>
  <c r="D47" i="206"/>
  <c r="E47" i="206"/>
  <c r="F47" i="206"/>
  <c r="G47" i="206"/>
  <c r="H47" i="206"/>
  <c r="I47" i="206"/>
  <c r="J47" i="206"/>
  <c r="K47" i="206"/>
  <c r="C48" i="206"/>
  <c r="D48" i="206"/>
  <c r="E48" i="206"/>
  <c r="F48" i="206"/>
  <c r="G48" i="206"/>
  <c r="H48" i="206"/>
  <c r="I48" i="206"/>
  <c r="J48" i="206"/>
  <c r="K48" i="206"/>
  <c r="C49" i="206"/>
  <c r="D49" i="206"/>
  <c r="E49" i="206"/>
  <c r="F49" i="206"/>
  <c r="G49" i="206"/>
  <c r="H49" i="206"/>
  <c r="I49" i="206"/>
  <c r="J49" i="206"/>
  <c r="K49" i="206"/>
  <c r="C50" i="206"/>
  <c r="D50" i="206"/>
  <c r="E50" i="206"/>
  <c r="F50" i="206"/>
  <c r="G50" i="206"/>
  <c r="H50" i="206"/>
  <c r="I50" i="206"/>
  <c r="J50" i="206"/>
  <c r="K50" i="206"/>
  <c r="C51" i="206"/>
  <c r="D51" i="206"/>
  <c r="E51" i="206"/>
  <c r="F51" i="206"/>
  <c r="G51" i="206"/>
  <c r="H51" i="206"/>
  <c r="I51" i="206"/>
  <c r="J51" i="206"/>
  <c r="K51" i="206"/>
  <c r="C53" i="206"/>
  <c r="C52" i="206" s="1"/>
  <c r="D53" i="206"/>
  <c r="D52" i="206" s="1"/>
  <c r="E53" i="206"/>
  <c r="E52" i="206" s="1"/>
  <c r="F53" i="206"/>
  <c r="F52" i="206" s="1"/>
  <c r="G53" i="206"/>
  <c r="G52" i="206" s="1"/>
  <c r="H53" i="206"/>
  <c r="H52" i="206" s="1"/>
  <c r="I53" i="206"/>
  <c r="I52" i="206" s="1"/>
  <c r="J53" i="206"/>
  <c r="J52" i="206" s="1"/>
  <c r="K53" i="206"/>
  <c r="K52" i="206" s="1"/>
  <c r="C55" i="206"/>
  <c r="D55" i="206"/>
  <c r="E55" i="206"/>
  <c r="F55" i="206"/>
  <c r="G55" i="206"/>
  <c r="H55" i="206"/>
  <c r="I55" i="206"/>
  <c r="J55" i="206"/>
  <c r="K55" i="206"/>
  <c r="C56" i="206"/>
  <c r="D56" i="206"/>
  <c r="E56" i="206"/>
  <c r="F56" i="206"/>
  <c r="G56" i="206"/>
  <c r="H56" i="206"/>
  <c r="I56" i="206"/>
  <c r="J56" i="206"/>
  <c r="K56" i="206"/>
  <c r="C57" i="206"/>
  <c r="D57" i="206"/>
  <c r="E57" i="206"/>
  <c r="F57" i="206"/>
  <c r="G57" i="206"/>
  <c r="H57" i="206"/>
  <c r="I57" i="206"/>
  <c r="J57" i="206"/>
  <c r="K57" i="206"/>
  <c r="C58" i="206"/>
  <c r="D58" i="206"/>
  <c r="E58" i="206"/>
  <c r="F58" i="206"/>
  <c r="G58" i="206"/>
  <c r="H58" i="206"/>
  <c r="I58" i="206"/>
  <c r="J58" i="206"/>
  <c r="K58" i="206"/>
  <c r="C59" i="206"/>
  <c r="D59" i="206"/>
  <c r="E59" i="206"/>
  <c r="F59" i="206"/>
  <c r="G59" i="206"/>
  <c r="H59" i="206"/>
  <c r="I59" i="206"/>
  <c r="J59" i="206"/>
  <c r="K59" i="206"/>
  <c r="C60" i="206"/>
  <c r="D60" i="206"/>
  <c r="E60" i="206"/>
  <c r="F60" i="206"/>
  <c r="G60" i="206"/>
  <c r="H60" i="206"/>
  <c r="I60" i="206"/>
  <c r="J60" i="206"/>
  <c r="K60" i="206"/>
  <c r="C61" i="206"/>
  <c r="D61" i="206"/>
  <c r="E61" i="206"/>
  <c r="F61" i="206"/>
  <c r="G61" i="206"/>
  <c r="H61" i="206"/>
  <c r="I61" i="206"/>
  <c r="J61" i="206"/>
  <c r="K61" i="206"/>
  <c r="B61" i="206"/>
  <c r="B60" i="206"/>
  <c r="B59" i="206"/>
  <c r="B58" i="206"/>
  <c r="B57" i="206"/>
  <c r="B56" i="206"/>
  <c r="B55" i="206"/>
  <c r="B53" i="206"/>
  <c r="B51" i="206"/>
  <c r="B50" i="206"/>
  <c r="B49" i="206"/>
  <c r="B48" i="206"/>
  <c r="B47" i="206"/>
  <c r="B46" i="206"/>
  <c r="B45" i="206"/>
  <c r="B44" i="206"/>
  <c r="B43" i="206"/>
  <c r="B42" i="206"/>
  <c r="B41" i="206"/>
  <c r="B40" i="206"/>
  <c r="B39" i="206"/>
  <c r="B38" i="206"/>
  <c r="C37" i="205"/>
  <c r="D37" i="205"/>
  <c r="E37" i="205"/>
  <c r="F37" i="205"/>
  <c r="G37" i="205"/>
  <c r="H37" i="205"/>
  <c r="I37" i="205"/>
  <c r="J37" i="205"/>
  <c r="K37" i="205"/>
  <c r="C38" i="205"/>
  <c r="D38" i="205"/>
  <c r="E38" i="205"/>
  <c r="F38" i="205"/>
  <c r="G38" i="205"/>
  <c r="H38" i="205"/>
  <c r="I38" i="205"/>
  <c r="J38" i="205"/>
  <c r="K38" i="205"/>
  <c r="C39" i="205"/>
  <c r="D39" i="205"/>
  <c r="E39" i="205"/>
  <c r="F39" i="205"/>
  <c r="G39" i="205"/>
  <c r="H39" i="205"/>
  <c r="I39" i="205"/>
  <c r="J39" i="205"/>
  <c r="K39" i="205"/>
  <c r="C40" i="205"/>
  <c r="D40" i="205"/>
  <c r="E40" i="205"/>
  <c r="F40" i="205"/>
  <c r="G40" i="205"/>
  <c r="H40" i="205"/>
  <c r="I40" i="205"/>
  <c r="J40" i="205"/>
  <c r="K40" i="205"/>
  <c r="C41" i="205"/>
  <c r="D41" i="205"/>
  <c r="E41" i="205"/>
  <c r="F41" i="205"/>
  <c r="G41" i="205"/>
  <c r="H41" i="205"/>
  <c r="I41" i="205"/>
  <c r="J41" i="205"/>
  <c r="K41" i="205"/>
  <c r="C42" i="205"/>
  <c r="D42" i="205"/>
  <c r="E42" i="205"/>
  <c r="F42" i="205"/>
  <c r="G42" i="205"/>
  <c r="H42" i="205"/>
  <c r="I42" i="205"/>
  <c r="J42" i="205"/>
  <c r="K42" i="205"/>
  <c r="C43" i="205"/>
  <c r="D43" i="205"/>
  <c r="E43" i="205"/>
  <c r="F43" i="205"/>
  <c r="G43" i="205"/>
  <c r="H43" i="205"/>
  <c r="I43" i="205"/>
  <c r="J43" i="205"/>
  <c r="K43" i="205"/>
  <c r="C44" i="205"/>
  <c r="D44" i="205"/>
  <c r="E44" i="205"/>
  <c r="F44" i="205"/>
  <c r="G44" i="205"/>
  <c r="H44" i="205"/>
  <c r="I44" i="205"/>
  <c r="J44" i="205"/>
  <c r="K44" i="205"/>
  <c r="C45" i="205"/>
  <c r="D45" i="205"/>
  <c r="E45" i="205"/>
  <c r="F45" i="205"/>
  <c r="G45" i="205"/>
  <c r="H45" i="205"/>
  <c r="I45" i="205"/>
  <c r="J45" i="205"/>
  <c r="K45" i="205"/>
  <c r="C46" i="205"/>
  <c r="D46" i="205"/>
  <c r="E46" i="205"/>
  <c r="F46" i="205"/>
  <c r="G46" i="205"/>
  <c r="H46" i="205"/>
  <c r="I46" i="205"/>
  <c r="J46" i="205"/>
  <c r="K46" i="205"/>
  <c r="C47" i="205"/>
  <c r="D47" i="205"/>
  <c r="E47" i="205"/>
  <c r="F47" i="205"/>
  <c r="G47" i="205"/>
  <c r="H47" i="205"/>
  <c r="I47" i="205"/>
  <c r="J47" i="205"/>
  <c r="K47" i="205"/>
  <c r="C48" i="205"/>
  <c r="D48" i="205"/>
  <c r="E48" i="205"/>
  <c r="F48" i="205"/>
  <c r="G48" i="205"/>
  <c r="H48" i="205"/>
  <c r="I48" i="205"/>
  <c r="J48" i="205"/>
  <c r="K48" i="205"/>
  <c r="C49" i="205"/>
  <c r="D49" i="205"/>
  <c r="E49" i="205"/>
  <c r="F49" i="205"/>
  <c r="G49" i="205"/>
  <c r="H49" i="205"/>
  <c r="I49" i="205"/>
  <c r="J49" i="205"/>
  <c r="K49" i="205"/>
  <c r="C50" i="205"/>
  <c r="D50" i="205"/>
  <c r="E50" i="205"/>
  <c r="F50" i="205"/>
  <c r="G50" i="205"/>
  <c r="H50" i="205"/>
  <c r="I50" i="205"/>
  <c r="J50" i="205"/>
  <c r="K50" i="205"/>
  <c r="C51" i="205"/>
  <c r="D51" i="205"/>
  <c r="E51" i="205"/>
  <c r="F51" i="205"/>
  <c r="G51" i="205"/>
  <c r="H51" i="205"/>
  <c r="I51" i="205"/>
  <c r="J51" i="205"/>
  <c r="K51" i="205"/>
  <c r="C53" i="205"/>
  <c r="C52" i="205" s="1"/>
  <c r="D53" i="205"/>
  <c r="D52" i="205" s="1"/>
  <c r="E53" i="205"/>
  <c r="E52" i="205" s="1"/>
  <c r="F53" i="205"/>
  <c r="F52" i="205" s="1"/>
  <c r="G53" i="205"/>
  <c r="G52" i="205" s="1"/>
  <c r="H53" i="205"/>
  <c r="H52" i="205" s="1"/>
  <c r="I53" i="205"/>
  <c r="I52" i="205" s="1"/>
  <c r="J53" i="205"/>
  <c r="J52" i="205" s="1"/>
  <c r="K53" i="205"/>
  <c r="K52" i="205" s="1"/>
  <c r="C55" i="205"/>
  <c r="D55" i="205"/>
  <c r="E55" i="205"/>
  <c r="F55" i="205"/>
  <c r="G55" i="205"/>
  <c r="H55" i="205"/>
  <c r="H54" i="205" s="1"/>
  <c r="I55" i="205"/>
  <c r="J55" i="205"/>
  <c r="K55" i="205"/>
  <c r="C56" i="205"/>
  <c r="D56" i="205"/>
  <c r="E56" i="205"/>
  <c r="F56" i="205"/>
  <c r="G56" i="205"/>
  <c r="H56" i="205"/>
  <c r="I56" i="205"/>
  <c r="J56" i="205"/>
  <c r="K56" i="205"/>
  <c r="C57" i="205"/>
  <c r="D57" i="205"/>
  <c r="E57" i="205"/>
  <c r="F57" i="205"/>
  <c r="G57" i="205"/>
  <c r="H57" i="205"/>
  <c r="I57" i="205"/>
  <c r="J57" i="205"/>
  <c r="K57" i="205"/>
  <c r="C58" i="205"/>
  <c r="D58" i="205"/>
  <c r="E58" i="205"/>
  <c r="F58" i="205"/>
  <c r="G58" i="205"/>
  <c r="H58" i="205"/>
  <c r="I58" i="205"/>
  <c r="J58" i="205"/>
  <c r="K58" i="205"/>
  <c r="C59" i="205"/>
  <c r="D59" i="205"/>
  <c r="E59" i="205"/>
  <c r="F59" i="205"/>
  <c r="G59" i="205"/>
  <c r="H59" i="205"/>
  <c r="I59" i="205"/>
  <c r="J59" i="205"/>
  <c r="K59" i="205"/>
  <c r="C60" i="205"/>
  <c r="D60" i="205"/>
  <c r="E60" i="205"/>
  <c r="F60" i="205"/>
  <c r="G60" i="205"/>
  <c r="H60" i="205"/>
  <c r="I60" i="205"/>
  <c r="J60" i="205"/>
  <c r="K60" i="205"/>
  <c r="C61" i="205"/>
  <c r="D61" i="205"/>
  <c r="E61" i="205"/>
  <c r="F61" i="205"/>
  <c r="G61" i="205"/>
  <c r="H61" i="205"/>
  <c r="I61" i="205"/>
  <c r="J61" i="205"/>
  <c r="K61" i="205"/>
  <c r="B61" i="205"/>
  <c r="B60" i="205"/>
  <c r="B59" i="205"/>
  <c r="B58" i="205"/>
  <c r="B57" i="205"/>
  <c r="B56" i="205"/>
  <c r="B55" i="205"/>
  <c r="B53" i="205"/>
  <c r="B51" i="205"/>
  <c r="B50" i="205"/>
  <c r="B49" i="205"/>
  <c r="B48" i="205"/>
  <c r="B47" i="205"/>
  <c r="B46" i="205"/>
  <c r="B45" i="205"/>
  <c r="B44" i="205"/>
  <c r="B43" i="205"/>
  <c r="B42" i="205"/>
  <c r="B41" i="205"/>
  <c r="B40" i="205"/>
  <c r="B39" i="205"/>
  <c r="B38" i="205"/>
  <c r="C38" i="204"/>
  <c r="D38" i="204"/>
  <c r="E38" i="204"/>
  <c r="F38" i="204"/>
  <c r="G38" i="204"/>
  <c r="H38" i="204"/>
  <c r="I38" i="204"/>
  <c r="J38" i="204"/>
  <c r="K38" i="204"/>
  <c r="C39" i="204"/>
  <c r="D39" i="204"/>
  <c r="E39" i="204"/>
  <c r="F39" i="204"/>
  <c r="G39" i="204"/>
  <c r="H39" i="204"/>
  <c r="I39" i="204"/>
  <c r="J39" i="204"/>
  <c r="K39" i="204"/>
  <c r="C40" i="204"/>
  <c r="D40" i="204"/>
  <c r="E40" i="204"/>
  <c r="F40" i="204"/>
  <c r="G40" i="204"/>
  <c r="H40" i="204"/>
  <c r="I40" i="204"/>
  <c r="J40" i="204"/>
  <c r="K40" i="204"/>
  <c r="C41" i="204"/>
  <c r="D41" i="204"/>
  <c r="E41" i="204"/>
  <c r="F41" i="204"/>
  <c r="G41" i="204"/>
  <c r="H41" i="204"/>
  <c r="I41" i="204"/>
  <c r="J41" i="204"/>
  <c r="K41" i="204"/>
  <c r="C42" i="204"/>
  <c r="D42" i="204"/>
  <c r="E42" i="204"/>
  <c r="F42" i="204"/>
  <c r="G42" i="204"/>
  <c r="H42" i="204"/>
  <c r="I42" i="204"/>
  <c r="J42" i="204"/>
  <c r="K42" i="204"/>
  <c r="C43" i="204"/>
  <c r="D43" i="204"/>
  <c r="E43" i="204"/>
  <c r="F43" i="204"/>
  <c r="G43" i="204"/>
  <c r="H43" i="204"/>
  <c r="I43" i="204"/>
  <c r="J43" i="204"/>
  <c r="K43" i="204"/>
  <c r="C44" i="204"/>
  <c r="D44" i="204"/>
  <c r="E44" i="204"/>
  <c r="F44" i="204"/>
  <c r="G44" i="204"/>
  <c r="H44" i="204"/>
  <c r="I44" i="204"/>
  <c r="J44" i="204"/>
  <c r="K44" i="204"/>
  <c r="C45" i="204"/>
  <c r="D45" i="204"/>
  <c r="E45" i="204"/>
  <c r="F45" i="204"/>
  <c r="G45" i="204"/>
  <c r="H45" i="204"/>
  <c r="I45" i="204"/>
  <c r="J45" i="204"/>
  <c r="K45" i="204"/>
  <c r="C46" i="204"/>
  <c r="D46" i="204"/>
  <c r="E46" i="204"/>
  <c r="F46" i="204"/>
  <c r="G46" i="204"/>
  <c r="H46" i="204"/>
  <c r="I46" i="204"/>
  <c r="J46" i="204"/>
  <c r="K46" i="204"/>
  <c r="C47" i="204"/>
  <c r="D47" i="204"/>
  <c r="E47" i="204"/>
  <c r="F47" i="204"/>
  <c r="G47" i="204"/>
  <c r="H47" i="204"/>
  <c r="I47" i="204"/>
  <c r="J47" i="204"/>
  <c r="K47" i="204"/>
  <c r="C48" i="204"/>
  <c r="D48" i="204"/>
  <c r="E48" i="204"/>
  <c r="F48" i="204"/>
  <c r="G48" i="204"/>
  <c r="H48" i="204"/>
  <c r="I48" i="204"/>
  <c r="J48" i="204"/>
  <c r="K48" i="204"/>
  <c r="C49" i="204"/>
  <c r="D49" i="204"/>
  <c r="E49" i="204"/>
  <c r="F49" i="204"/>
  <c r="G49" i="204"/>
  <c r="H49" i="204"/>
  <c r="I49" i="204"/>
  <c r="J49" i="204"/>
  <c r="K49" i="204"/>
  <c r="C50" i="204"/>
  <c r="D50" i="204"/>
  <c r="E50" i="204"/>
  <c r="F50" i="204"/>
  <c r="G50" i="204"/>
  <c r="H50" i="204"/>
  <c r="I50" i="204"/>
  <c r="J50" i="204"/>
  <c r="K50" i="204"/>
  <c r="C51" i="204"/>
  <c r="D51" i="204"/>
  <c r="E51" i="204"/>
  <c r="F51" i="204"/>
  <c r="G51" i="204"/>
  <c r="H51" i="204"/>
  <c r="I51" i="204"/>
  <c r="J51" i="204"/>
  <c r="K51" i="204"/>
  <c r="C52" i="204"/>
  <c r="D52" i="204"/>
  <c r="E52" i="204"/>
  <c r="F52" i="204"/>
  <c r="G52" i="204"/>
  <c r="H52" i="204"/>
  <c r="I52" i="204"/>
  <c r="J52" i="204"/>
  <c r="K52" i="204"/>
  <c r="D53" i="204"/>
  <c r="G53" i="204"/>
  <c r="C54" i="204"/>
  <c r="C53" i="204" s="1"/>
  <c r="D54" i="204"/>
  <c r="E54" i="204"/>
  <c r="E53" i="204" s="1"/>
  <c r="F54" i="204"/>
  <c r="F53" i="204" s="1"/>
  <c r="G54" i="204"/>
  <c r="H54" i="204"/>
  <c r="H53" i="204" s="1"/>
  <c r="I54" i="204"/>
  <c r="I53" i="204" s="1"/>
  <c r="J54" i="204"/>
  <c r="J53" i="204" s="1"/>
  <c r="K54" i="204"/>
  <c r="K53" i="204" s="1"/>
  <c r="C56" i="204"/>
  <c r="C55" i="204" s="1"/>
  <c r="D56" i="204"/>
  <c r="E56" i="204"/>
  <c r="F56" i="204"/>
  <c r="G56" i="204"/>
  <c r="H56" i="204"/>
  <c r="H55" i="204" s="1"/>
  <c r="I56" i="204"/>
  <c r="J56" i="204"/>
  <c r="K56" i="204"/>
  <c r="K55" i="204" s="1"/>
  <c r="C57" i="204"/>
  <c r="D57" i="204"/>
  <c r="E57" i="204"/>
  <c r="F57" i="204"/>
  <c r="G57" i="204"/>
  <c r="H57" i="204"/>
  <c r="I57" i="204"/>
  <c r="J57" i="204"/>
  <c r="K57" i="204"/>
  <c r="C58" i="204"/>
  <c r="D58" i="204"/>
  <c r="E58" i="204"/>
  <c r="F58" i="204"/>
  <c r="G58" i="204"/>
  <c r="H58" i="204"/>
  <c r="I58" i="204"/>
  <c r="J58" i="204"/>
  <c r="K58" i="204"/>
  <c r="C59" i="204"/>
  <c r="D59" i="204"/>
  <c r="E59" i="204"/>
  <c r="F59" i="204"/>
  <c r="G59" i="204"/>
  <c r="H59" i="204"/>
  <c r="I59" i="204"/>
  <c r="J59" i="204"/>
  <c r="K59" i="204"/>
  <c r="C60" i="204"/>
  <c r="D60" i="204"/>
  <c r="E60" i="204"/>
  <c r="F60" i="204"/>
  <c r="G60" i="204"/>
  <c r="H60" i="204"/>
  <c r="I60" i="204"/>
  <c r="J60" i="204"/>
  <c r="K60" i="204"/>
  <c r="C61" i="204"/>
  <c r="D61" i="204"/>
  <c r="E61" i="204"/>
  <c r="F61" i="204"/>
  <c r="G61" i="204"/>
  <c r="H61" i="204"/>
  <c r="I61" i="204"/>
  <c r="J61" i="204"/>
  <c r="K61" i="204"/>
  <c r="C62" i="204"/>
  <c r="D62" i="204"/>
  <c r="E62" i="204"/>
  <c r="F62" i="204"/>
  <c r="G62" i="204"/>
  <c r="H62" i="204"/>
  <c r="I62" i="204"/>
  <c r="J62" i="204"/>
  <c r="K62" i="204"/>
  <c r="B61" i="204"/>
  <c r="B62" i="204"/>
  <c r="B60" i="204"/>
  <c r="B59" i="204"/>
  <c r="B58" i="204"/>
  <c r="B57" i="204"/>
  <c r="B56" i="204"/>
  <c r="B54" i="204"/>
  <c r="B52" i="204"/>
  <c r="B51" i="204"/>
  <c r="B50" i="204"/>
  <c r="B49" i="204"/>
  <c r="B48" i="204"/>
  <c r="B47" i="204"/>
  <c r="B46" i="204"/>
  <c r="B45" i="204"/>
  <c r="B44" i="204"/>
  <c r="B43" i="204"/>
  <c r="B42" i="204"/>
  <c r="B41" i="204"/>
  <c r="B40" i="204"/>
  <c r="B39" i="204"/>
  <c r="B38" i="204"/>
  <c r="C38" i="203"/>
  <c r="D38" i="203"/>
  <c r="E38" i="203"/>
  <c r="F38" i="203"/>
  <c r="G38" i="203"/>
  <c r="H38" i="203"/>
  <c r="I38" i="203"/>
  <c r="J38" i="203"/>
  <c r="K38" i="203"/>
  <c r="C39" i="203"/>
  <c r="D39" i="203"/>
  <c r="E39" i="203"/>
  <c r="F39" i="203"/>
  <c r="G39" i="203"/>
  <c r="H39" i="203"/>
  <c r="I39" i="203"/>
  <c r="J39" i="203"/>
  <c r="K39" i="203"/>
  <c r="C40" i="203"/>
  <c r="D40" i="203"/>
  <c r="E40" i="203"/>
  <c r="F40" i="203"/>
  <c r="G40" i="203"/>
  <c r="H40" i="203"/>
  <c r="I40" i="203"/>
  <c r="J40" i="203"/>
  <c r="K40" i="203"/>
  <c r="C41" i="203"/>
  <c r="D41" i="203"/>
  <c r="E41" i="203"/>
  <c r="F41" i="203"/>
  <c r="G41" i="203"/>
  <c r="H41" i="203"/>
  <c r="I41" i="203"/>
  <c r="J41" i="203"/>
  <c r="K41" i="203"/>
  <c r="C42" i="203"/>
  <c r="D42" i="203"/>
  <c r="E42" i="203"/>
  <c r="F42" i="203"/>
  <c r="G42" i="203"/>
  <c r="H42" i="203"/>
  <c r="I42" i="203"/>
  <c r="J42" i="203"/>
  <c r="K42" i="203"/>
  <c r="C43" i="203"/>
  <c r="D43" i="203"/>
  <c r="E43" i="203"/>
  <c r="F43" i="203"/>
  <c r="G43" i="203"/>
  <c r="H43" i="203"/>
  <c r="I43" i="203"/>
  <c r="J43" i="203"/>
  <c r="K43" i="203"/>
  <c r="C44" i="203"/>
  <c r="D44" i="203"/>
  <c r="E44" i="203"/>
  <c r="F44" i="203"/>
  <c r="G44" i="203"/>
  <c r="H44" i="203"/>
  <c r="I44" i="203"/>
  <c r="J44" i="203"/>
  <c r="K44" i="203"/>
  <c r="C45" i="203"/>
  <c r="D45" i="203"/>
  <c r="E45" i="203"/>
  <c r="F45" i="203"/>
  <c r="G45" i="203"/>
  <c r="H45" i="203"/>
  <c r="I45" i="203"/>
  <c r="J45" i="203"/>
  <c r="K45" i="203"/>
  <c r="C46" i="203"/>
  <c r="D46" i="203"/>
  <c r="E46" i="203"/>
  <c r="F46" i="203"/>
  <c r="G46" i="203"/>
  <c r="H46" i="203"/>
  <c r="I46" i="203"/>
  <c r="J46" i="203"/>
  <c r="K46" i="203"/>
  <c r="C47" i="203"/>
  <c r="D47" i="203"/>
  <c r="E47" i="203"/>
  <c r="F47" i="203"/>
  <c r="G47" i="203"/>
  <c r="H47" i="203"/>
  <c r="I47" i="203"/>
  <c r="J47" i="203"/>
  <c r="K47" i="203"/>
  <c r="C48" i="203"/>
  <c r="D48" i="203"/>
  <c r="E48" i="203"/>
  <c r="F48" i="203"/>
  <c r="G48" i="203"/>
  <c r="H48" i="203"/>
  <c r="I48" i="203"/>
  <c r="J48" i="203"/>
  <c r="K48" i="203"/>
  <c r="C49" i="203"/>
  <c r="D49" i="203"/>
  <c r="E49" i="203"/>
  <c r="F49" i="203"/>
  <c r="G49" i="203"/>
  <c r="H49" i="203"/>
  <c r="I49" i="203"/>
  <c r="J49" i="203"/>
  <c r="K49" i="203"/>
  <c r="C50" i="203"/>
  <c r="D50" i="203"/>
  <c r="E50" i="203"/>
  <c r="F50" i="203"/>
  <c r="G50" i="203"/>
  <c r="H50" i="203"/>
  <c r="I50" i="203"/>
  <c r="J50" i="203"/>
  <c r="K50" i="203"/>
  <c r="C51" i="203"/>
  <c r="D51" i="203"/>
  <c r="E51" i="203"/>
  <c r="F51" i="203"/>
  <c r="G51" i="203"/>
  <c r="H51" i="203"/>
  <c r="I51" i="203"/>
  <c r="J51" i="203"/>
  <c r="K51" i="203"/>
  <c r="C52" i="203"/>
  <c r="D52" i="203"/>
  <c r="E52" i="203"/>
  <c r="F52" i="203"/>
  <c r="G52" i="203"/>
  <c r="H52" i="203"/>
  <c r="I52" i="203"/>
  <c r="J52" i="203"/>
  <c r="K52" i="203"/>
  <c r="C54" i="203"/>
  <c r="C53" i="203" s="1"/>
  <c r="D54" i="203"/>
  <c r="D53" i="203" s="1"/>
  <c r="E54" i="203"/>
  <c r="E53" i="203" s="1"/>
  <c r="F54" i="203"/>
  <c r="F53" i="203" s="1"/>
  <c r="G54" i="203"/>
  <c r="G53" i="203" s="1"/>
  <c r="H54" i="203"/>
  <c r="H53" i="203" s="1"/>
  <c r="I54" i="203"/>
  <c r="I53" i="203" s="1"/>
  <c r="J54" i="203"/>
  <c r="J53" i="203" s="1"/>
  <c r="K54" i="203"/>
  <c r="K53" i="203" s="1"/>
  <c r="C56" i="203"/>
  <c r="D56" i="203"/>
  <c r="E56" i="203"/>
  <c r="F56" i="203"/>
  <c r="G56" i="203"/>
  <c r="H56" i="203"/>
  <c r="I56" i="203"/>
  <c r="J56" i="203"/>
  <c r="K56" i="203"/>
  <c r="C57" i="203"/>
  <c r="D57" i="203"/>
  <c r="E57" i="203"/>
  <c r="F57" i="203"/>
  <c r="G57" i="203"/>
  <c r="H57" i="203"/>
  <c r="I57" i="203"/>
  <c r="J57" i="203"/>
  <c r="K57" i="203"/>
  <c r="C58" i="203"/>
  <c r="D58" i="203"/>
  <c r="E58" i="203"/>
  <c r="F58" i="203"/>
  <c r="G58" i="203"/>
  <c r="H58" i="203"/>
  <c r="I58" i="203"/>
  <c r="J58" i="203"/>
  <c r="K58" i="203"/>
  <c r="C59" i="203"/>
  <c r="D59" i="203"/>
  <c r="E59" i="203"/>
  <c r="F59" i="203"/>
  <c r="G59" i="203"/>
  <c r="H59" i="203"/>
  <c r="I59" i="203"/>
  <c r="J59" i="203"/>
  <c r="K59" i="203"/>
  <c r="C60" i="203"/>
  <c r="D60" i="203"/>
  <c r="E60" i="203"/>
  <c r="F60" i="203"/>
  <c r="G60" i="203"/>
  <c r="H60" i="203"/>
  <c r="I60" i="203"/>
  <c r="J60" i="203"/>
  <c r="K60" i="203"/>
  <c r="C61" i="203"/>
  <c r="D61" i="203"/>
  <c r="E61" i="203"/>
  <c r="F61" i="203"/>
  <c r="G61" i="203"/>
  <c r="H61" i="203"/>
  <c r="I61" i="203"/>
  <c r="J61" i="203"/>
  <c r="K61" i="203"/>
  <c r="C62" i="203"/>
  <c r="D62" i="203"/>
  <c r="E62" i="203"/>
  <c r="F62" i="203"/>
  <c r="G62" i="203"/>
  <c r="H62" i="203"/>
  <c r="I62" i="203"/>
  <c r="J62" i="203"/>
  <c r="K62" i="203"/>
  <c r="B58" i="203"/>
  <c r="B59" i="203"/>
  <c r="B42" i="203"/>
  <c r="B62" i="203"/>
  <c r="B61" i="203"/>
  <c r="B60" i="203"/>
  <c r="B57" i="203"/>
  <c r="B56" i="203"/>
  <c r="B54" i="203"/>
  <c r="B52" i="203"/>
  <c r="B51" i="203"/>
  <c r="B50" i="203"/>
  <c r="B49" i="203"/>
  <c r="B48" i="203"/>
  <c r="B47" i="203"/>
  <c r="B46" i="203"/>
  <c r="B45" i="203"/>
  <c r="B44" i="203"/>
  <c r="B43" i="203"/>
  <c r="B41" i="203"/>
  <c r="B40" i="203"/>
  <c r="B39" i="203"/>
  <c r="B38" i="203"/>
  <c r="B53" i="203"/>
  <c r="C46" i="202"/>
  <c r="D46" i="202"/>
  <c r="E46" i="202"/>
  <c r="F46" i="202"/>
  <c r="G46" i="202"/>
  <c r="H46" i="202"/>
  <c r="I46" i="202"/>
  <c r="J46" i="202"/>
  <c r="K46" i="202"/>
  <c r="B46" i="202"/>
  <c r="L57" i="202"/>
  <c r="M60" i="202"/>
  <c r="M62" i="202"/>
  <c r="B62" i="202"/>
  <c r="B61" i="202"/>
  <c r="B42" i="202"/>
  <c r="B38" i="202"/>
  <c r="C61" i="202"/>
  <c r="D61" i="202"/>
  <c r="E61" i="202"/>
  <c r="F61" i="202"/>
  <c r="G61" i="202"/>
  <c r="H61" i="202"/>
  <c r="I61" i="202"/>
  <c r="J61" i="202"/>
  <c r="K61" i="202"/>
  <c r="L61" i="202" s="1"/>
  <c r="C62" i="202"/>
  <c r="D62" i="202"/>
  <c r="E62" i="202"/>
  <c r="F62" i="202"/>
  <c r="G62" i="202"/>
  <c r="H62" i="202"/>
  <c r="I62" i="202"/>
  <c r="J62" i="202"/>
  <c r="L62" i="202" s="1"/>
  <c r="K62" i="202"/>
  <c r="C38" i="202"/>
  <c r="D38" i="202"/>
  <c r="E38" i="202"/>
  <c r="F38" i="202"/>
  <c r="G38" i="202"/>
  <c r="H38" i="202"/>
  <c r="I38" i="202"/>
  <c r="J38" i="202"/>
  <c r="K38" i="202"/>
  <c r="C39" i="202"/>
  <c r="D39" i="202"/>
  <c r="E39" i="202"/>
  <c r="F39" i="202"/>
  <c r="G39" i="202"/>
  <c r="H39" i="202"/>
  <c r="I39" i="202"/>
  <c r="J39" i="202"/>
  <c r="K39" i="202"/>
  <c r="C40" i="202"/>
  <c r="D40" i="202"/>
  <c r="E40" i="202"/>
  <c r="F40" i="202"/>
  <c r="G40" i="202"/>
  <c r="H40" i="202"/>
  <c r="I40" i="202"/>
  <c r="J40" i="202"/>
  <c r="K40" i="202"/>
  <c r="C41" i="202"/>
  <c r="D41" i="202"/>
  <c r="E41" i="202"/>
  <c r="F41" i="202"/>
  <c r="G41" i="202"/>
  <c r="H41" i="202"/>
  <c r="I41" i="202"/>
  <c r="J41" i="202"/>
  <c r="K41" i="202"/>
  <c r="C42" i="202"/>
  <c r="D42" i="202"/>
  <c r="E42" i="202"/>
  <c r="F42" i="202"/>
  <c r="G42" i="202"/>
  <c r="H42" i="202"/>
  <c r="I42" i="202"/>
  <c r="J42" i="202"/>
  <c r="K42" i="202"/>
  <c r="C43" i="202"/>
  <c r="D43" i="202"/>
  <c r="E43" i="202"/>
  <c r="F43" i="202"/>
  <c r="G43" i="202"/>
  <c r="H43" i="202"/>
  <c r="I43" i="202"/>
  <c r="J43" i="202"/>
  <c r="K43" i="202"/>
  <c r="C44" i="202"/>
  <c r="D44" i="202"/>
  <c r="E44" i="202"/>
  <c r="F44" i="202"/>
  <c r="G44" i="202"/>
  <c r="H44" i="202"/>
  <c r="I44" i="202"/>
  <c r="J44" i="202"/>
  <c r="K44" i="202"/>
  <c r="C45" i="202"/>
  <c r="D45" i="202"/>
  <c r="E45" i="202"/>
  <c r="F45" i="202"/>
  <c r="G45" i="202"/>
  <c r="H45" i="202"/>
  <c r="I45" i="202"/>
  <c r="J45" i="202"/>
  <c r="K45" i="202"/>
  <c r="C47" i="202"/>
  <c r="D47" i="202"/>
  <c r="E47" i="202"/>
  <c r="F47" i="202"/>
  <c r="G47" i="202"/>
  <c r="H47" i="202"/>
  <c r="I47" i="202"/>
  <c r="J47" i="202"/>
  <c r="K47" i="202"/>
  <c r="C48" i="202"/>
  <c r="D48" i="202"/>
  <c r="E48" i="202"/>
  <c r="F48" i="202"/>
  <c r="G48" i="202"/>
  <c r="H48" i="202"/>
  <c r="I48" i="202"/>
  <c r="J48" i="202"/>
  <c r="K48" i="202"/>
  <c r="C49" i="202"/>
  <c r="D49" i="202"/>
  <c r="E49" i="202"/>
  <c r="F49" i="202"/>
  <c r="G49" i="202"/>
  <c r="H49" i="202"/>
  <c r="I49" i="202"/>
  <c r="J49" i="202"/>
  <c r="K49" i="202"/>
  <c r="C50" i="202"/>
  <c r="D50" i="202"/>
  <c r="E50" i="202"/>
  <c r="F50" i="202"/>
  <c r="G50" i="202"/>
  <c r="H50" i="202"/>
  <c r="I50" i="202"/>
  <c r="J50" i="202"/>
  <c r="K50" i="202"/>
  <c r="C51" i="202"/>
  <c r="D51" i="202"/>
  <c r="E51" i="202"/>
  <c r="F51" i="202"/>
  <c r="G51" i="202"/>
  <c r="H51" i="202"/>
  <c r="I51" i="202"/>
  <c r="J51" i="202"/>
  <c r="K51" i="202"/>
  <c r="C52" i="202"/>
  <c r="D52" i="202"/>
  <c r="E52" i="202"/>
  <c r="F52" i="202"/>
  <c r="G52" i="202"/>
  <c r="H52" i="202"/>
  <c r="I52" i="202"/>
  <c r="J52" i="202"/>
  <c r="K52" i="202"/>
  <c r="C54" i="202"/>
  <c r="C53" i="202" s="1"/>
  <c r="D54" i="202"/>
  <c r="D53" i="202" s="1"/>
  <c r="E54" i="202"/>
  <c r="E53" i="202" s="1"/>
  <c r="F54" i="202"/>
  <c r="F53" i="202" s="1"/>
  <c r="G54" i="202"/>
  <c r="G53" i="202" s="1"/>
  <c r="H54" i="202"/>
  <c r="H53" i="202" s="1"/>
  <c r="I54" i="202"/>
  <c r="I53" i="202" s="1"/>
  <c r="J54" i="202"/>
  <c r="J53" i="202" s="1"/>
  <c r="K54" i="202"/>
  <c r="K53" i="202" s="1"/>
  <c r="C56" i="202"/>
  <c r="D56" i="202"/>
  <c r="E56" i="202"/>
  <c r="F56" i="202"/>
  <c r="G56" i="202"/>
  <c r="H56" i="202"/>
  <c r="I56" i="202"/>
  <c r="J56" i="202"/>
  <c r="K56" i="202"/>
  <c r="L56" i="202" s="1"/>
  <c r="C57" i="202"/>
  <c r="D57" i="202"/>
  <c r="E57" i="202"/>
  <c r="F57" i="202"/>
  <c r="G57" i="202"/>
  <c r="H57" i="202"/>
  <c r="I57" i="202"/>
  <c r="J57" i="202"/>
  <c r="K57" i="202"/>
  <c r="M57" i="202" s="1"/>
  <c r="C58" i="202"/>
  <c r="D58" i="202"/>
  <c r="E58" i="202"/>
  <c r="F58" i="202"/>
  <c r="G58" i="202"/>
  <c r="H58" i="202"/>
  <c r="I58" i="202"/>
  <c r="J58" i="202"/>
  <c r="K58" i="202"/>
  <c r="L58" i="202" s="1"/>
  <c r="C59" i="202"/>
  <c r="D59" i="202"/>
  <c r="E59" i="202"/>
  <c r="F59" i="202"/>
  <c r="G59" i="202"/>
  <c r="H59" i="202"/>
  <c r="I59" i="202"/>
  <c r="J59" i="202"/>
  <c r="K59" i="202"/>
  <c r="L59" i="202" s="1"/>
  <c r="C60" i="202"/>
  <c r="D60" i="202"/>
  <c r="E60" i="202"/>
  <c r="F60" i="202"/>
  <c r="G60" i="202"/>
  <c r="H60" i="202"/>
  <c r="I60" i="202"/>
  <c r="J60" i="202"/>
  <c r="K60" i="202"/>
  <c r="L60" i="202" s="1"/>
  <c r="B60" i="202"/>
  <c r="B59" i="202"/>
  <c r="B58" i="202"/>
  <c r="B57" i="202"/>
  <c r="B56" i="202"/>
  <c r="M56" i="202" s="1"/>
  <c r="B54" i="202"/>
  <c r="B53" i="202" s="1"/>
  <c r="B52" i="202"/>
  <c r="B51" i="202"/>
  <c r="B50" i="202"/>
  <c r="B49" i="202"/>
  <c r="B48" i="202"/>
  <c r="B47" i="202"/>
  <c r="B45" i="202"/>
  <c r="B44" i="202"/>
  <c r="B43" i="202"/>
  <c r="B41" i="202"/>
  <c r="B40" i="202"/>
  <c r="B39" i="202"/>
  <c r="K38" i="201"/>
  <c r="K39" i="201"/>
  <c r="K40" i="201"/>
  <c r="K41" i="201"/>
  <c r="K42" i="201"/>
  <c r="K37" i="201" s="1"/>
  <c r="K43" i="201"/>
  <c r="K44" i="201"/>
  <c r="K45" i="201"/>
  <c r="K46" i="201"/>
  <c r="K47" i="201"/>
  <c r="K48" i="201"/>
  <c r="K49" i="201"/>
  <c r="K50" i="201"/>
  <c r="K51" i="201"/>
  <c r="K52" i="201"/>
  <c r="K53" i="201"/>
  <c r="K54" i="201"/>
  <c r="K56" i="201"/>
  <c r="K57" i="201"/>
  <c r="K58" i="201"/>
  <c r="K55" i="201" s="1"/>
  <c r="K59" i="201"/>
  <c r="K60" i="201"/>
  <c r="K61" i="201"/>
  <c r="K62" i="201"/>
  <c r="C38" i="201"/>
  <c r="D38" i="201"/>
  <c r="E38" i="201"/>
  <c r="F38" i="201"/>
  <c r="G38" i="201"/>
  <c r="H38" i="201"/>
  <c r="I38" i="201"/>
  <c r="J38" i="201"/>
  <c r="C39" i="201"/>
  <c r="D39" i="201"/>
  <c r="E39" i="201"/>
  <c r="F39" i="201"/>
  <c r="G39" i="201"/>
  <c r="H39" i="201"/>
  <c r="I39" i="201"/>
  <c r="J39" i="201"/>
  <c r="C40" i="201"/>
  <c r="D40" i="201"/>
  <c r="E40" i="201"/>
  <c r="F40" i="201"/>
  <c r="G40" i="201"/>
  <c r="H40" i="201"/>
  <c r="I40" i="201"/>
  <c r="J40" i="201"/>
  <c r="C41" i="201"/>
  <c r="D41" i="201"/>
  <c r="E41" i="201"/>
  <c r="F41" i="201"/>
  <c r="G41" i="201"/>
  <c r="H41" i="201"/>
  <c r="I41" i="201"/>
  <c r="J41" i="201"/>
  <c r="C42" i="201"/>
  <c r="D42" i="201"/>
  <c r="E42" i="201"/>
  <c r="F42" i="201"/>
  <c r="G42" i="201"/>
  <c r="H42" i="201"/>
  <c r="I42" i="201"/>
  <c r="J42" i="201"/>
  <c r="C43" i="201"/>
  <c r="D43" i="201"/>
  <c r="E43" i="201"/>
  <c r="F43" i="201"/>
  <c r="G43" i="201"/>
  <c r="H43" i="201"/>
  <c r="I43" i="201"/>
  <c r="J43" i="201"/>
  <c r="C44" i="201"/>
  <c r="D44" i="201"/>
  <c r="E44" i="201"/>
  <c r="F44" i="201"/>
  <c r="G44" i="201"/>
  <c r="H44" i="201"/>
  <c r="I44" i="201"/>
  <c r="J44" i="201"/>
  <c r="C45" i="201"/>
  <c r="D45" i="201"/>
  <c r="E45" i="201"/>
  <c r="F45" i="201"/>
  <c r="G45" i="201"/>
  <c r="H45" i="201"/>
  <c r="I45" i="201"/>
  <c r="J45" i="201"/>
  <c r="C46" i="201"/>
  <c r="D46" i="201"/>
  <c r="E46" i="201"/>
  <c r="F46" i="201"/>
  <c r="G46" i="201"/>
  <c r="H46" i="201"/>
  <c r="I46" i="201"/>
  <c r="J46" i="201"/>
  <c r="C47" i="201"/>
  <c r="D47" i="201"/>
  <c r="E47" i="201"/>
  <c r="F47" i="201"/>
  <c r="G47" i="201"/>
  <c r="H47" i="201"/>
  <c r="I47" i="201"/>
  <c r="J47" i="201"/>
  <c r="C48" i="201"/>
  <c r="D48" i="201"/>
  <c r="E48" i="201"/>
  <c r="F48" i="201"/>
  <c r="G48" i="201"/>
  <c r="H48" i="201"/>
  <c r="I48" i="201"/>
  <c r="J48" i="201"/>
  <c r="C49" i="201"/>
  <c r="D49" i="201"/>
  <c r="E49" i="201"/>
  <c r="F49" i="201"/>
  <c r="G49" i="201"/>
  <c r="H49" i="201"/>
  <c r="I49" i="201"/>
  <c r="J49" i="201"/>
  <c r="C50" i="201"/>
  <c r="D50" i="201"/>
  <c r="E50" i="201"/>
  <c r="F50" i="201"/>
  <c r="G50" i="201"/>
  <c r="H50" i="201"/>
  <c r="I50" i="201"/>
  <c r="J50" i="201"/>
  <c r="C51" i="201"/>
  <c r="D51" i="201"/>
  <c r="E51" i="201"/>
  <c r="F51" i="201"/>
  <c r="G51" i="201"/>
  <c r="H51" i="201"/>
  <c r="I51" i="201"/>
  <c r="J51" i="201"/>
  <c r="C52" i="201"/>
  <c r="D52" i="201"/>
  <c r="E52" i="201"/>
  <c r="F52" i="201"/>
  <c r="G52" i="201"/>
  <c r="H52" i="201"/>
  <c r="I52" i="201"/>
  <c r="J52" i="201"/>
  <c r="C54" i="201"/>
  <c r="C53" i="201" s="1"/>
  <c r="D54" i="201"/>
  <c r="D53" i="201" s="1"/>
  <c r="E54" i="201"/>
  <c r="E53" i="201" s="1"/>
  <c r="F54" i="201"/>
  <c r="F53" i="201" s="1"/>
  <c r="G54" i="201"/>
  <c r="G53" i="201" s="1"/>
  <c r="H54" i="201"/>
  <c r="H53" i="201" s="1"/>
  <c r="I54" i="201"/>
  <c r="I53" i="201" s="1"/>
  <c r="J54" i="201"/>
  <c r="J53" i="201" s="1"/>
  <c r="C56" i="201"/>
  <c r="D56" i="201"/>
  <c r="E56" i="201"/>
  <c r="F56" i="201"/>
  <c r="G56" i="201"/>
  <c r="H56" i="201"/>
  <c r="I56" i="201"/>
  <c r="J56" i="201"/>
  <c r="C57" i="201"/>
  <c r="D57" i="201"/>
  <c r="E57" i="201"/>
  <c r="F57" i="201"/>
  <c r="G57" i="201"/>
  <c r="H57" i="201"/>
  <c r="I57" i="201"/>
  <c r="J57" i="201"/>
  <c r="C58" i="201"/>
  <c r="D58" i="201"/>
  <c r="E58" i="201"/>
  <c r="F58" i="201"/>
  <c r="G58" i="201"/>
  <c r="H58" i="201"/>
  <c r="I58" i="201"/>
  <c r="J58" i="201"/>
  <c r="C59" i="201"/>
  <c r="D59" i="201"/>
  <c r="E59" i="201"/>
  <c r="F59" i="201"/>
  <c r="G59" i="201"/>
  <c r="H59" i="201"/>
  <c r="I59" i="201"/>
  <c r="J59" i="201"/>
  <c r="C60" i="201"/>
  <c r="D60" i="201"/>
  <c r="E60" i="201"/>
  <c r="F60" i="201"/>
  <c r="G60" i="201"/>
  <c r="H60" i="201"/>
  <c r="I60" i="201"/>
  <c r="J60" i="201"/>
  <c r="C61" i="201"/>
  <c r="D61" i="201"/>
  <c r="E61" i="201"/>
  <c r="F61" i="201"/>
  <c r="G61" i="201"/>
  <c r="H61" i="201"/>
  <c r="I61" i="201"/>
  <c r="J61" i="201"/>
  <c r="C62" i="201"/>
  <c r="D62" i="201"/>
  <c r="E62" i="201"/>
  <c r="F62" i="201"/>
  <c r="G62" i="201"/>
  <c r="H62" i="201"/>
  <c r="I62" i="201"/>
  <c r="J62" i="201"/>
  <c r="B62" i="201"/>
  <c r="B50" i="201"/>
  <c r="B42" i="201"/>
  <c r="B43" i="201"/>
  <c r="B61" i="201"/>
  <c r="B54" i="201"/>
  <c r="B53" i="201" s="1"/>
  <c r="B52" i="201"/>
  <c r="B51" i="201"/>
  <c r="B49" i="201"/>
  <c r="B48" i="201"/>
  <c r="B47" i="201"/>
  <c r="B46" i="201"/>
  <c r="C36" i="200"/>
  <c r="D36" i="200"/>
  <c r="E36" i="200"/>
  <c r="F36" i="200"/>
  <c r="G36" i="200"/>
  <c r="H36" i="200"/>
  <c r="I36" i="200"/>
  <c r="J36" i="200"/>
  <c r="K36" i="200"/>
  <c r="C37" i="200"/>
  <c r="D37" i="200"/>
  <c r="E37" i="200"/>
  <c r="F37" i="200"/>
  <c r="G37" i="200"/>
  <c r="H37" i="200"/>
  <c r="I37" i="200"/>
  <c r="J37" i="200"/>
  <c r="K37" i="200"/>
  <c r="C38" i="200"/>
  <c r="D38" i="200"/>
  <c r="E38" i="200"/>
  <c r="F38" i="200"/>
  <c r="G38" i="200"/>
  <c r="H38" i="200"/>
  <c r="I38" i="200"/>
  <c r="J38" i="200"/>
  <c r="K38" i="200"/>
  <c r="C39" i="200"/>
  <c r="D39" i="200"/>
  <c r="E39" i="200"/>
  <c r="F39" i="200"/>
  <c r="G39" i="200"/>
  <c r="H39" i="200"/>
  <c r="I39" i="200"/>
  <c r="J39" i="200"/>
  <c r="K39" i="200"/>
  <c r="C40" i="200"/>
  <c r="D40" i="200"/>
  <c r="E40" i="200"/>
  <c r="F40" i="200"/>
  <c r="G40" i="200"/>
  <c r="H40" i="200"/>
  <c r="I40" i="200"/>
  <c r="J40" i="200"/>
  <c r="K40" i="200"/>
  <c r="C41" i="200"/>
  <c r="D41" i="200"/>
  <c r="E41" i="200"/>
  <c r="F41" i="200"/>
  <c r="G41" i="200"/>
  <c r="H41" i="200"/>
  <c r="I41" i="200"/>
  <c r="J41" i="200"/>
  <c r="K41" i="200"/>
  <c r="C42" i="200"/>
  <c r="D42" i="200"/>
  <c r="E42" i="200"/>
  <c r="F42" i="200"/>
  <c r="G42" i="200"/>
  <c r="H42" i="200"/>
  <c r="I42" i="200"/>
  <c r="J42" i="200"/>
  <c r="K42" i="200"/>
  <c r="C43" i="200"/>
  <c r="D43" i="200"/>
  <c r="E43" i="200"/>
  <c r="F43" i="200"/>
  <c r="G43" i="200"/>
  <c r="H43" i="200"/>
  <c r="I43" i="200"/>
  <c r="J43" i="200"/>
  <c r="K43" i="200"/>
  <c r="C44" i="200"/>
  <c r="D44" i="200"/>
  <c r="E44" i="200"/>
  <c r="F44" i="200"/>
  <c r="G44" i="200"/>
  <c r="H44" i="200"/>
  <c r="I44" i="200"/>
  <c r="J44" i="200"/>
  <c r="K44" i="200"/>
  <c r="C45" i="200"/>
  <c r="D45" i="200"/>
  <c r="E45" i="200"/>
  <c r="F45" i="200"/>
  <c r="G45" i="200"/>
  <c r="H45" i="200"/>
  <c r="I45" i="200"/>
  <c r="J45" i="200"/>
  <c r="K45" i="200"/>
  <c r="C46" i="200"/>
  <c r="D46" i="200"/>
  <c r="E46" i="200"/>
  <c r="F46" i="200"/>
  <c r="G46" i="200"/>
  <c r="H46" i="200"/>
  <c r="I46" i="200"/>
  <c r="J46" i="200"/>
  <c r="K46" i="200"/>
  <c r="C47" i="200"/>
  <c r="D47" i="200"/>
  <c r="E47" i="200"/>
  <c r="F47" i="200"/>
  <c r="G47" i="200"/>
  <c r="H47" i="200"/>
  <c r="I47" i="200"/>
  <c r="J47" i="200"/>
  <c r="K47" i="200"/>
  <c r="C48" i="200"/>
  <c r="D48" i="200"/>
  <c r="E48" i="200"/>
  <c r="F48" i="200"/>
  <c r="G48" i="200"/>
  <c r="H48" i="200"/>
  <c r="I48" i="200"/>
  <c r="J48" i="200"/>
  <c r="K48" i="200"/>
  <c r="C49" i="200"/>
  <c r="D49" i="200"/>
  <c r="E49" i="200"/>
  <c r="F49" i="200"/>
  <c r="G49" i="200"/>
  <c r="H49" i="200"/>
  <c r="I49" i="200"/>
  <c r="J49" i="200"/>
  <c r="K49" i="200"/>
  <c r="C50" i="200"/>
  <c r="D50" i="200"/>
  <c r="E50" i="200"/>
  <c r="F50" i="200"/>
  <c r="G50" i="200"/>
  <c r="H50" i="200"/>
  <c r="I50" i="200"/>
  <c r="J50" i="200"/>
  <c r="K50" i="200"/>
  <c r="C51" i="200"/>
  <c r="D51" i="200"/>
  <c r="E51" i="200"/>
  <c r="F51" i="200"/>
  <c r="G51" i="200"/>
  <c r="H51" i="200"/>
  <c r="I51" i="200"/>
  <c r="J51" i="200"/>
  <c r="K51" i="200"/>
  <c r="C54" i="200"/>
  <c r="D54" i="200"/>
  <c r="E54" i="200"/>
  <c r="F54" i="200"/>
  <c r="G54" i="200"/>
  <c r="G53" i="200" s="1"/>
  <c r="H54" i="200"/>
  <c r="I54" i="200"/>
  <c r="J54" i="200"/>
  <c r="K54" i="200"/>
  <c r="C55" i="200"/>
  <c r="D55" i="200"/>
  <c r="E55" i="200"/>
  <c r="F55" i="200"/>
  <c r="G55" i="200"/>
  <c r="H55" i="200"/>
  <c r="I55" i="200"/>
  <c r="J55" i="200"/>
  <c r="K55" i="200"/>
  <c r="C56" i="200"/>
  <c r="D56" i="200"/>
  <c r="E56" i="200"/>
  <c r="F56" i="200"/>
  <c r="G56" i="200"/>
  <c r="H56" i="200"/>
  <c r="I56" i="200"/>
  <c r="J56" i="200"/>
  <c r="K56" i="200"/>
  <c r="C57" i="200"/>
  <c r="D57" i="200"/>
  <c r="E57" i="200"/>
  <c r="F57" i="200"/>
  <c r="G57" i="200"/>
  <c r="H57" i="200"/>
  <c r="I57" i="200"/>
  <c r="J57" i="200"/>
  <c r="K57" i="200"/>
  <c r="C58" i="200"/>
  <c r="D58" i="200"/>
  <c r="E58" i="200"/>
  <c r="F58" i="200"/>
  <c r="G58" i="200"/>
  <c r="H58" i="200"/>
  <c r="I58" i="200"/>
  <c r="J58" i="200"/>
  <c r="K58" i="200"/>
  <c r="C59" i="200"/>
  <c r="D59" i="200"/>
  <c r="E59" i="200"/>
  <c r="F59" i="200"/>
  <c r="G59" i="200"/>
  <c r="H59" i="200"/>
  <c r="I59" i="200"/>
  <c r="J59" i="200"/>
  <c r="K59" i="200"/>
  <c r="C60" i="200"/>
  <c r="D60" i="200"/>
  <c r="E60" i="200"/>
  <c r="F60" i="200"/>
  <c r="G60" i="200"/>
  <c r="H60" i="200"/>
  <c r="I60" i="200"/>
  <c r="J60" i="200"/>
  <c r="K60" i="200"/>
  <c r="B54" i="200"/>
  <c r="B50" i="200"/>
  <c r="B49" i="200"/>
  <c r="B48" i="200"/>
  <c r="B47" i="200"/>
  <c r="B46" i="200"/>
  <c r="B44" i="200"/>
  <c r="B58" i="200"/>
  <c r="B57" i="200"/>
  <c r="B56" i="200"/>
  <c r="B55" i="200"/>
  <c r="B45" i="200"/>
  <c r="B43" i="200"/>
  <c r="B42" i="200"/>
  <c r="B41" i="200"/>
  <c r="B40" i="200"/>
  <c r="B38" i="200"/>
  <c r="B51" i="200"/>
  <c r="K55" i="203" l="1"/>
  <c r="C55" i="203"/>
  <c r="E55" i="208"/>
  <c r="H55" i="208"/>
  <c r="G55" i="208"/>
  <c r="F55" i="208"/>
  <c r="J55" i="208"/>
  <c r="D55" i="208"/>
  <c r="K55" i="207"/>
  <c r="C55" i="207"/>
  <c r="F55" i="207"/>
  <c r="H55" i="207"/>
  <c r="G55" i="207"/>
  <c r="J55" i="207"/>
  <c r="E55" i="207"/>
  <c r="D54" i="206"/>
  <c r="H54" i="206"/>
  <c r="J54" i="206"/>
  <c r="E54" i="206"/>
  <c r="K54" i="206"/>
  <c r="C54" i="206"/>
  <c r="I54" i="206"/>
  <c r="F54" i="206"/>
  <c r="G54" i="206"/>
  <c r="K54" i="205"/>
  <c r="C54" i="205"/>
  <c r="J54" i="205"/>
  <c r="F54" i="205"/>
  <c r="G54" i="205"/>
  <c r="I54" i="205"/>
  <c r="D54" i="205"/>
  <c r="E54" i="205"/>
  <c r="I55" i="204"/>
  <c r="E55" i="204"/>
  <c r="G55" i="204"/>
  <c r="F55" i="204"/>
  <c r="J55" i="204"/>
  <c r="D55" i="204"/>
  <c r="I55" i="203"/>
  <c r="G55" i="203"/>
  <c r="F55" i="203"/>
  <c r="E55" i="203"/>
  <c r="D55" i="203"/>
  <c r="H55" i="203"/>
  <c r="J55" i="203"/>
  <c r="M58" i="202"/>
  <c r="M61" i="202"/>
  <c r="M59" i="202"/>
  <c r="K63" i="201"/>
  <c r="F37" i="201"/>
  <c r="D55" i="201"/>
  <c r="D37" i="201"/>
  <c r="C55" i="201"/>
  <c r="C37" i="201"/>
  <c r="C63" i="201" s="1"/>
  <c r="F55" i="201"/>
  <c r="J55" i="201"/>
  <c r="J37" i="201"/>
  <c r="J63" i="201" s="1"/>
  <c r="I55" i="201"/>
  <c r="H55" i="201"/>
  <c r="H37" i="201"/>
  <c r="I37" i="201"/>
  <c r="G55" i="201"/>
  <c r="G37" i="201"/>
  <c r="G63" i="201" s="1"/>
  <c r="E55" i="201"/>
  <c r="E37" i="201"/>
  <c r="E63" i="201" s="1"/>
  <c r="J35" i="200"/>
  <c r="J61" i="200" s="1"/>
  <c r="I53" i="200"/>
  <c r="D63" i="201"/>
  <c r="I63" i="201"/>
  <c r="H63" i="201"/>
  <c r="F63" i="201"/>
  <c r="H53" i="200"/>
  <c r="I35" i="200"/>
  <c r="I61" i="200" s="1"/>
  <c r="H35" i="200"/>
  <c r="H61" i="200" s="1"/>
  <c r="F53" i="200"/>
  <c r="G35" i="200"/>
  <c r="G61" i="200" s="1"/>
  <c r="E53" i="200"/>
  <c r="E61" i="200" s="1"/>
  <c r="F35" i="200"/>
  <c r="D53" i="200"/>
  <c r="E35" i="200"/>
  <c r="K53" i="200"/>
  <c r="C53" i="200"/>
  <c r="D35" i="200"/>
  <c r="D61" i="200" s="1"/>
  <c r="J53" i="200"/>
  <c r="K35" i="200"/>
  <c r="K61" i="200" s="1"/>
  <c r="C35" i="200"/>
  <c r="C61" i="200" s="1"/>
  <c r="C4" i="84"/>
  <c r="C6" i="84" s="1"/>
  <c r="D4" i="84"/>
  <c r="E4" i="84"/>
  <c r="F4" i="84"/>
  <c r="G4" i="84"/>
  <c r="G6" i="84" s="1"/>
  <c r="H4" i="84"/>
  <c r="I4" i="84"/>
  <c r="J4" i="84"/>
  <c r="K4" i="84"/>
  <c r="K6" i="84" s="1"/>
  <c r="C5" i="84"/>
  <c r="D5" i="84"/>
  <c r="E5" i="84"/>
  <c r="F5" i="84"/>
  <c r="F6" i="84" s="1"/>
  <c r="G5" i="84"/>
  <c r="H5" i="84"/>
  <c r="I5" i="84"/>
  <c r="J5" i="84"/>
  <c r="K5" i="84"/>
  <c r="D6" i="84"/>
  <c r="E6" i="84"/>
  <c r="H6" i="84"/>
  <c r="C7" i="84"/>
  <c r="D7" i="84"/>
  <c r="E7" i="84"/>
  <c r="F7" i="84"/>
  <c r="F9" i="84" s="1"/>
  <c r="G7" i="84"/>
  <c r="H7" i="84"/>
  <c r="I7" i="84"/>
  <c r="J7" i="84"/>
  <c r="J9" i="84" s="1"/>
  <c r="K7" i="84"/>
  <c r="C8" i="84"/>
  <c r="D8" i="84"/>
  <c r="E8" i="84"/>
  <c r="F8" i="84"/>
  <c r="G8" i="84"/>
  <c r="H8" i="84"/>
  <c r="H9" i="84" s="1"/>
  <c r="I8" i="84"/>
  <c r="J8" i="84"/>
  <c r="K8" i="84"/>
  <c r="B5" i="84"/>
  <c r="B4" i="84"/>
  <c r="D9" i="84"/>
  <c r="C9" i="84"/>
  <c r="K9" i="84"/>
  <c r="B8" i="84"/>
  <c r="B7" i="84"/>
  <c r="C7" i="30"/>
  <c r="D7" i="30"/>
  <c r="E7" i="30"/>
  <c r="F7" i="30"/>
  <c r="G7" i="30"/>
  <c r="H7" i="30"/>
  <c r="I7" i="30"/>
  <c r="J7" i="30"/>
  <c r="K7" i="30"/>
  <c r="C8" i="30"/>
  <c r="D8" i="30"/>
  <c r="E8" i="30"/>
  <c r="F8" i="30"/>
  <c r="G8" i="30"/>
  <c r="H8" i="30"/>
  <c r="I8" i="30"/>
  <c r="J8" i="30"/>
  <c r="K8" i="30"/>
  <c r="C4" i="30"/>
  <c r="D4" i="30"/>
  <c r="E4" i="30"/>
  <c r="F4" i="30"/>
  <c r="G4" i="30"/>
  <c r="H4" i="30"/>
  <c r="I4" i="30"/>
  <c r="J4" i="30"/>
  <c r="K4" i="30"/>
  <c r="C5" i="30"/>
  <c r="D5" i="30"/>
  <c r="E5" i="30"/>
  <c r="F5" i="30"/>
  <c r="G5" i="30"/>
  <c r="H5" i="30"/>
  <c r="I5" i="30"/>
  <c r="J5" i="30"/>
  <c r="K5" i="30"/>
  <c r="B8" i="30"/>
  <c r="B7" i="30"/>
  <c r="B5" i="30"/>
  <c r="B4" i="30"/>
  <c r="C4" i="29"/>
  <c r="D4" i="29"/>
  <c r="E4" i="29"/>
  <c r="F4" i="29"/>
  <c r="C5" i="29"/>
  <c r="D5" i="29"/>
  <c r="E5" i="29"/>
  <c r="F5" i="29"/>
  <c r="C6" i="29"/>
  <c r="D6" i="29"/>
  <c r="E6" i="29"/>
  <c r="F6" i="29"/>
  <c r="C7" i="29"/>
  <c r="D7" i="29"/>
  <c r="E7" i="29"/>
  <c r="F7" i="29"/>
  <c r="C8" i="29"/>
  <c r="D8" i="29"/>
  <c r="E8" i="29"/>
  <c r="F8" i="29"/>
  <c r="C9" i="29"/>
  <c r="D9" i="29"/>
  <c r="E9" i="29"/>
  <c r="F9" i="29"/>
  <c r="C10" i="29"/>
  <c r="D10" i="29"/>
  <c r="E10" i="29"/>
  <c r="F10" i="29"/>
  <c r="C11" i="29"/>
  <c r="D11" i="29"/>
  <c r="E11" i="29"/>
  <c r="F11" i="29"/>
  <c r="C12" i="29"/>
  <c r="D12" i="29"/>
  <c r="E12" i="29"/>
  <c r="F12" i="29"/>
  <c r="C13" i="29"/>
  <c r="D13" i="29"/>
  <c r="E13" i="29"/>
  <c r="F13" i="29"/>
  <c r="C14" i="29"/>
  <c r="D14" i="29"/>
  <c r="E14" i="29"/>
  <c r="F14" i="29"/>
  <c r="C15" i="29"/>
  <c r="D15" i="29"/>
  <c r="E15" i="29"/>
  <c r="F15" i="29"/>
  <c r="C16" i="29"/>
  <c r="D16" i="29"/>
  <c r="E16" i="29"/>
  <c r="F16" i="29"/>
  <c r="C17" i="29"/>
  <c r="D17" i="29"/>
  <c r="E17" i="29"/>
  <c r="F17" i="29"/>
  <c r="C19" i="29"/>
  <c r="D19" i="29"/>
  <c r="D18" i="29" s="1"/>
  <c r="E19" i="29"/>
  <c r="F19" i="29"/>
  <c r="C20" i="29"/>
  <c r="D20" i="29"/>
  <c r="E20" i="29"/>
  <c r="F20" i="29"/>
  <c r="C22" i="29"/>
  <c r="D22" i="29"/>
  <c r="E22" i="29"/>
  <c r="F22" i="29"/>
  <c r="C23" i="29"/>
  <c r="D23" i="29"/>
  <c r="E23" i="29"/>
  <c r="F23" i="29"/>
  <c r="C24" i="29"/>
  <c r="D24" i="29"/>
  <c r="E24" i="29"/>
  <c r="F24" i="29"/>
  <c r="C25" i="29"/>
  <c r="D25" i="29"/>
  <c r="E25" i="29"/>
  <c r="F25" i="29"/>
  <c r="C26" i="29"/>
  <c r="D26" i="29"/>
  <c r="E26" i="29"/>
  <c r="F26" i="29"/>
  <c r="C27" i="29"/>
  <c r="D27" i="29"/>
  <c r="E27" i="29"/>
  <c r="F27" i="29"/>
  <c r="C28" i="29"/>
  <c r="D28" i="29"/>
  <c r="E28" i="29"/>
  <c r="F28" i="29"/>
  <c r="B27" i="29"/>
  <c r="B28" i="29"/>
  <c r="B20" i="29"/>
  <c r="B19" i="29"/>
  <c r="B17" i="29"/>
  <c r="B16" i="29"/>
  <c r="B15" i="29"/>
  <c r="B14" i="29"/>
  <c r="B13" i="29"/>
  <c r="B12" i="29"/>
  <c r="B11" i="29"/>
  <c r="B7" i="29"/>
  <c r="B7" i="149"/>
  <c r="B8" i="149"/>
  <c r="C7" i="149"/>
  <c r="D7" i="149"/>
  <c r="E7" i="149"/>
  <c r="F7" i="149"/>
  <c r="G7" i="149"/>
  <c r="H7" i="149"/>
  <c r="I7" i="149"/>
  <c r="J7" i="149"/>
  <c r="C8" i="149"/>
  <c r="D8" i="149"/>
  <c r="E8" i="149"/>
  <c r="F8" i="149"/>
  <c r="G8" i="149"/>
  <c r="H8" i="149"/>
  <c r="I8" i="149"/>
  <c r="J8" i="149"/>
  <c r="C4" i="149"/>
  <c r="D4" i="149"/>
  <c r="E4" i="149"/>
  <c r="F4" i="149"/>
  <c r="G4" i="149"/>
  <c r="H4" i="149"/>
  <c r="I4" i="149"/>
  <c r="J4" i="149"/>
  <c r="K4" i="149"/>
  <c r="C5" i="149"/>
  <c r="D5" i="149"/>
  <c r="E5" i="149"/>
  <c r="F5" i="149"/>
  <c r="G5" i="149"/>
  <c r="H5" i="149"/>
  <c r="I5" i="149"/>
  <c r="J5" i="149"/>
  <c r="K5" i="149"/>
  <c r="B5" i="149"/>
  <c r="B4" i="149"/>
  <c r="C4" i="148"/>
  <c r="D4" i="148"/>
  <c r="E4" i="148"/>
  <c r="F4" i="148"/>
  <c r="G4" i="148"/>
  <c r="H4" i="148"/>
  <c r="I4" i="148"/>
  <c r="J4" i="148"/>
  <c r="K4" i="148"/>
  <c r="C5" i="148"/>
  <c r="D5" i="148"/>
  <c r="E5" i="148"/>
  <c r="F5" i="148"/>
  <c r="G5" i="148"/>
  <c r="H5" i="148"/>
  <c r="I5" i="148"/>
  <c r="J5" i="148"/>
  <c r="K5" i="148"/>
  <c r="B5" i="148"/>
  <c r="B4" i="148"/>
  <c r="B8" i="148"/>
  <c r="B7" i="148"/>
  <c r="C7" i="148"/>
  <c r="D7" i="148"/>
  <c r="E7" i="148"/>
  <c r="F7" i="148"/>
  <c r="G7" i="148"/>
  <c r="H7" i="148"/>
  <c r="I7" i="148"/>
  <c r="J7" i="148"/>
  <c r="K7" i="148"/>
  <c r="C8" i="148"/>
  <c r="D8" i="148"/>
  <c r="E8" i="148"/>
  <c r="F8" i="148"/>
  <c r="G8" i="148"/>
  <c r="H8" i="148"/>
  <c r="I8" i="148"/>
  <c r="J8" i="148"/>
  <c r="K8" i="148"/>
  <c r="C7" i="147"/>
  <c r="D7" i="147"/>
  <c r="E7" i="147"/>
  <c r="F7" i="147"/>
  <c r="G7" i="147"/>
  <c r="H7" i="147"/>
  <c r="I7" i="147"/>
  <c r="J7" i="147"/>
  <c r="K7" i="147"/>
  <c r="C8" i="147"/>
  <c r="D8" i="147"/>
  <c r="E8" i="147"/>
  <c r="F8" i="147"/>
  <c r="G8" i="147"/>
  <c r="H8" i="147"/>
  <c r="I8" i="147"/>
  <c r="J8" i="147"/>
  <c r="K8" i="147"/>
  <c r="B8" i="147"/>
  <c r="B7" i="147"/>
  <c r="C4" i="147"/>
  <c r="D4" i="147"/>
  <c r="E4" i="147"/>
  <c r="F4" i="147"/>
  <c r="G4" i="147"/>
  <c r="H4" i="147"/>
  <c r="I4" i="147"/>
  <c r="J4" i="147"/>
  <c r="K4" i="147"/>
  <c r="C5" i="147"/>
  <c r="D5" i="147"/>
  <c r="E5" i="147"/>
  <c r="F5" i="147"/>
  <c r="G5" i="147"/>
  <c r="H5" i="147"/>
  <c r="I5" i="147"/>
  <c r="J5" i="147"/>
  <c r="K5" i="147"/>
  <c r="B5" i="147"/>
  <c r="B4" i="147"/>
  <c r="C5" i="146"/>
  <c r="D5" i="146"/>
  <c r="E5" i="146"/>
  <c r="F5" i="146"/>
  <c r="G5" i="146"/>
  <c r="H5" i="146"/>
  <c r="I5" i="146"/>
  <c r="J5" i="146"/>
  <c r="K5" i="146"/>
  <c r="B5" i="146"/>
  <c r="B8" i="146"/>
  <c r="B7" i="146"/>
  <c r="C7" i="146"/>
  <c r="D7" i="146"/>
  <c r="E7" i="146"/>
  <c r="F7" i="146"/>
  <c r="G7" i="146"/>
  <c r="H7" i="146"/>
  <c r="I7" i="146"/>
  <c r="J7" i="146"/>
  <c r="K7" i="146"/>
  <c r="C8" i="146"/>
  <c r="D8" i="146"/>
  <c r="E8" i="146"/>
  <c r="F8" i="146"/>
  <c r="G8" i="146"/>
  <c r="H8" i="146"/>
  <c r="I8" i="146"/>
  <c r="J8" i="146"/>
  <c r="K8" i="146"/>
  <c r="B4" i="146"/>
  <c r="C4" i="146"/>
  <c r="D4" i="146"/>
  <c r="E4" i="146"/>
  <c r="F4" i="146"/>
  <c r="G4" i="146"/>
  <c r="H4" i="146"/>
  <c r="I4" i="146"/>
  <c r="J4" i="146"/>
  <c r="K4" i="146"/>
  <c r="B6" i="143"/>
  <c r="B5" i="143"/>
  <c r="B4" i="143"/>
  <c r="F61" i="200" l="1"/>
  <c r="I9" i="84"/>
  <c r="G9" i="84"/>
  <c r="E9" i="84"/>
  <c r="J6" i="84"/>
  <c r="I6" i="84"/>
  <c r="F18" i="29"/>
  <c r="F29" i="29" s="1"/>
  <c r="E3" i="29"/>
  <c r="E29" i="29" s="1"/>
  <c r="E21" i="29"/>
  <c r="C21" i="29"/>
  <c r="C3" i="29"/>
  <c r="F21" i="29"/>
  <c r="F3" i="29"/>
  <c r="E18" i="29"/>
  <c r="D21" i="29"/>
  <c r="D3" i="29"/>
  <c r="D29" i="29" s="1"/>
  <c r="C18" i="29"/>
  <c r="C29" i="29" s="1"/>
  <c r="C34" i="139"/>
  <c r="D34" i="139"/>
  <c r="E34" i="139"/>
  <c r="F34" i="139"/>
  <c r="G34" i="139"/>
  <c r="H34" i="139"/>
  <c r="I34" i="139"/>
  <c r="J34" i="139"/>
  <c r="K34" i="139"/>
  <c r="B34" i="139"/>
  <c r="C56" i="138"/>
  <c r="D56" i="138"/>
  <c r="E56" i="138"/>
  <c r="F56" i="138"/>
  <c r="G56" i="138"/>
  <c r="H56" i="138"/>
  <c r="I56" i="138"/>
  <c r="J56" i="138"/>
  <c r="K56" i="138"/>
  <c r="B56" i="138"/>
  <c r="C45" i="138"/>
  <c r="D45" i="138"/>
  <c r="D5" i="138" s="1"/>
  <c r="E45" i="138"/>
  <c r="E5" i="138" s="1"/>
  <c r="F45" i="138"/>
  <c r="F5" i="138" s="1"/>
  <c r="G45" i="138"/>
  <c r="H45" i="138"/>
  <c r="I45" i="138"/>
  <c r="J45" i="138"/>
  <c r="J5" i="138" s="1"/>
  <c r="K45" i="138"/>
  <c r="B45" i="138"/>
  <c r="B5" i="138" s="1"/>
  <c r="C8" i="138"/>
  <c r="D8" i="138"/>
  <c r="E8" i="138"/>
  <c r="F8" i="138"/>
  <c r="G8" i="138"/>
  <c r="H8" i="138"/>
  <c r="I8" i="138"/>
  <c r="J8" i="138"/>
  <c r="K8" i="138"/>
  <c r="C9" i="138"/>
  <c r="D9" i="138"/>
  <c r="E9" i="138"/>
  <c r="F9" i="138"/>
  <c r="G9" i="138"/>
  <c r="H9" i="138"/>
  <c r="I9" i="138"/>
  <c r="J9" i="138"/>
  <c r="K9" i="138"/>
  <c r="B9" i="138"/>
  <c r="B8" i="138"/>
  <c r="C4" i="138"/>
  <c r="D4" i="138"/>
  <c r="E4" i="138"/>
  <c r="F4" i="138"/>
  <c r="G4" i="138"/>
  <c r="H4" i="138"/>
  <c r="I4" i="138"/>
  <c r="J4" i="138"/>
  <c r="K4" i="138"/>
  <c r="C5" i="138"/>
  <c r="G5" i="138"/>
  <c r="H5" i="138"/>
  <c r="I5" i="138"/>
  <c r="K5" i="138"/>
  <c r="B4" i="138"/>
  <c r="G6" i="121"/>
  <c r="C4" i="121"/>
  <c r="C6" i="121" s="1"/>
  <c r="D4" i="121"/>
  <c r="D6" i="121" s="1"/>
  <c r="E4" i="121"/>
  <c r="E6" i="121" s="1"/>
  <c r="F4" i="121"/>
  <c r="F6" i="121" s="1"/>
  <c r="G4" i="121"/>
  <c r="H4" i="121"/>
  <c r="H6" i="121" s="1"/>
  <c r="I4" i="121"/>
  <c r="I6" i="121" s="1"/>
  <c r="J4" i="121"/>
  <c r="J6" i="121" s="1"/>
  <c r="K4" i="121"/>
  <c r="K6" i="121" s="1"/>
  <c r="C5" i="121"/>
  <c r="D5" i="121"/>
  <c r="E5" i="121"/>
  <c r="F5" i="121"/>
  <c r="G5" i="121"/>
  <c r="H5" i="121"/>
  <c r="I5" i="121"/>
  <c r="J5" i="121"/>
  <c r="K5" i="121"/>
  <c r="B4" i="121"/>
  <c r="B5" i="121"/>
  <c r="C3" i="120"/>
  <c r="D3" i="120"/>
  <c r="E3" i="120"/>
  <c r="F3" i="120"/>
  <c r="G3" i="120"/>
  <c r="H3" i="120"/>
  <c r="I3" i="120"/>
  <c r="J3" i="120"/>
  <c r="K3" i="120"/>
  <c r="C4" i="120"/>
  <c r="D4" i="120"/>
  <c r="E4" i="120"/>
  <c r="F4" i="120"/>
  <c r="G4" i="120"/>
  <c r="H4" i="120"/>
  <c r="I4" i="120"/>
  <c r="J4" i="120"/>
  <c r="K4" i="120"/>
  <c r="C5" i="120"/>
  <c r="D5" i="120"/>
  <c r="E5" i="120"/>
  <c r="F5" i="120"/>
  <c r="G5" i="120"/>
  <c r="H5" i="120"/>
  <c r="I5" i="120"/>
  <c r="J5" i="120"/>
  <c r="K5" i="120"/>
  <c r="B5" i="120"/>
  <c r="B4" i="120"/>
  <c r="L19" i="146" l="1"/>
  <c r="L27" i="146"/>
  <c r="C47" i="145"/>
  <c r="D47" i="145"/>
  <c r="E47" i="145"/>
  <c r="F47" i="145"/>
  <c r="G47" i="145"/>
  <c r="H47" i="145"/>
  <c r="I47" i="145"/>
  <c r="J47" i="145"/>
  <c r="K47" i="145"/>
  <c r="B47" i="145"/>
  <c r="B52" i="213" l="1"/>
  <c r="K27" i="213"/>
  <c r="J27" i="213"/>
  <c r="I27" i="213"/>
  <c r="H27" i="213"/>
  <c r="G27" i="213"/>
  <c r="F27" i="213"/>
  <c r="E27" i="213"/>
  <c r="D27" i="213"/>
  <c r="C27" i="213"/>
  <c r="B27" i="213"/>
  <c r="K26" i="213"/>
  <c r="J26" i="213"/>
  <c r="I26" i="213"/>
  <c r="H26" i="213"/>
  <c r="G26" i="213"/>
  <c r="F26" i="213"/>
  <c r="E26" i="213"/>
  <c r="D26" i="213"/>
  <c r="C26" i="213"/>
  <c r="B26" i="213"/>
  <c r="K25" i="213"/>
  <c r="J25" i="213"/>
  <c r="I25" i="213"/>
  <c r="H25" i="213"/>
  <c r="G25" i="213"/>
  <c r="F25" i="213"/>
  <c r="E25" i="213"/>
  <c r="D25" i="213"/>
  <c r="C25" i="213"/>
  <c r="B25" i="213"/>
  <c r="K24" i="213"/>
  <c r="J24" i="213"/>
  <c r="I24" i="213"/>
  <c r="H24" i="213"/>
  <c r="G24" i="213"/>
  <c r="F24" i="213"/>
  <c r="E24" i="213"/>
  <c r="D24" i="213"/>
  <c r="C24" i="213"/>
  <c r="B24" i="213"/>
  <c r="K22" i="213"/>
  <c r="J22" i="213"/>
  <c r="I22" i="213"/>
  <c r="H22" i="213"/>
  <c r="G22" i="213"/>
  <c r="F22" i="213"/>
  <c r="E22" i="213"/>
  <c r="D22" i="213"/>
  <c r="C22" i="213"/>
  <c r="B22" i="213"/>
  <c r="K20" i="213"/>
  <c r="J20" i="213"/>
  <c r="I20" i="213"/>
  <c r="H20" i="213"/>
  <c r="G20" i="213"/>
  <c r="F20" i="213"/>
  <c r="E20" i="213"/>
  <c r="D20" i="213"/>
  <c r="C20" i="213"/>
  <c r="B20" i="213"/>
  <c r="K19" i="213"/>
  <c r="J19" i="213"/>
  <c r="I19" i="213"/>
  <c r="H19" i="213"/>
  <c r="G19" i="213"/>
  <c r="F19" i="213"/>
  <c r="E19" i="213"/>
  <c r="D19" i="213"/>
  <c r="C19" i="213"/>
  <c r="B19" i="213"/>
  <c r="K18" i="213"/>
  <c r="J18" i="213"/>
  <c r="I18" i="213"/>
  <c r="H18" i="213"/>
  <c r="G18" i="213"/>
  <c r="F18" i="213"/>
  <c r="E18" i="213"/>
  <c r="D18" i="213"/>
  <c r="C18" i="213"/>
  <c r="B18" i="213"/>
  <c r="K27" i="212"/>
  <c r="L27" i="212" s="1"/>
  <c r="J27" i="212"/>
  <c r="I27" i="212"/>
  <c r="H27" i="212"/>
  <c r="G27" i="212"/>
  <c r="F27" i="212"/>
  <c r="E27" i="212"/>
  <c r="D27" i="212"/>
  <c r="C27" i="212"/>
  <c r="B27" i="212"/>
  <c r="K26" i="212"/>
  <c r="J26" i="212"/>
  <c r="I26" i="212"/>
  <c r="H26" i="212"/>
  <c r="G26" i="212"/>
  <c r="F26" i="212"/>
  <c r="E26" i="212"/>
  <c r="D26" i="212"/>
  <c r="C26" i="212"/>
  <c r="B26" i="212"/>
  <c r="K25" i="212"/>
  <c r="J25" i="212"/>
  <c r="I25" i="212"/>
  <c r="H25" i="212"/>
  <c r="G25" i="212"/>
  <c r="F25" i="212"/>
  <c r="E25" i="212"/>
  <c r="D25" i="212"/>
  <c r="C25" i="212"/>
  <c r="B25" i="212"/>
  <c r="K24" i="212"/>
  <c r="J24" i="212"/>
  <c r="I24" i="212"/>
  <c r="H24" i="212"/>
  <c r="G24" i="212"/>
  <c r="F24" i="212"/>
  <c r="E24" i="212"/>
  <c r="D24" i="212"/>
  <c r="C24" i="212"/>
  <c r="C23" i="212" s="1"/>
  <c r="B24" i="212"/>
  <c r="K22" i="212"/>
  <c r="K21" i="212" s="1"/>
  <c r="J22" i="212"/>
  <c r="J21" i="212" s="1"/>
  <c r="I22" i="212"/>
  <c r="I21" i="212" s="1"/>
  <c r="H22" i="212"/>
  <c r="H21" i="212" s="1"/>
  <c r="G22" i="212"/>
  <c r="G21" i="212" s="1"/>
  <c r="F22" i="212"/>
  <c r="F21" i="212" s="1"/>
  <c r="E22" i="212"/>
  <c r="E21" i="212" s="1"/>
  <c r="D22" i="212"/>
  <c r="C22" i="212"/>
  <c r="C21" i="212" s="1"/>
  <c r="B22" i="212"/>
  <c r="D21" i="212"/>
  <c r="K20" i="212"/>
  <c r="J20" i="212"/>
  <c r="I20" i="212"/>
  <c r="H20" i="212"/>
  <c r="G20" i="212"/>
  <c r="F20" i="212"/>
  <c r="E20" i="212"/>
  <c r="D20" i="212"/>
  <c r="C20" i="212"/>
  <c r="B20" i="212"/>
  <c r="K19" i="212"/>
  <c r="J19" i="212"/>
  <c r="I19" i="212"/>
  <c r="I17" i="212" s="1"/>
  <c r="H19" i="212"/>
  <c r="G19" i="212"/>
  <c r="F19" i="212"/>
  <c r="E19" i="212"/>
  <c r="D19" i="212"/>
  <c r="C19" i="212"/>
  <c r="B19" i="212"/>
  <c r="K18" i="212"/>
  <c r="J18" i="212"/>
  <c r="I18" i="212"/>
  <c r="H18" i="212"/>
  <c r="G18" i="212"/>
  <c r="F18" i="212"/>
  <c r="E18" i="212"/>
  <c r="D18" i="212"/>
  <c r="C18" i="212"/>
  <c r="B18" i="212"/>
  <c r="K28" i="211"/>
  <c r="J28" i="211"/>
  <c r="I28" i="211"/>
  <c r="H28" i="211"/>
  <c r="G28" i="211"/>
  <c r="F28" i="211"/>
  <c r="E28" i="211"/>
  <c r="D28" i="211"/>
  <c r="C28" i="211"/>
  <c r="B28" i="211"/>
  <c r="K27" i="211"/>
  <c r="J27" i="211"/>
  <c r="I27" i="211"/>
  <c r="H27" i="211"/>
  <c r="G27" i="211"/>
  <c r="F27" i="211"/>
  <c r="E27" i="211"/>
  <c r="D27" i="211"/>
  <c r="C27" i="211"/>
  <c r="B27" i="211"/>
  <c r="K26" i="211"/>
  <c r="J26" i="211"/>
  <c r="I26" i="211"/>
  <c r="H26" i="211"/>
  <c r="G26" i="211"/>
  <c r="F26" i="211"/>
  <c r="E26" i="211"/>
  <c r="D26" i="211"/>
  <c r="C26" i="211"/>
  <c r="B26" i="211"/>
  <c r="K25" i="211"/>
  <c r="J25" i="211"/>
  <c r="I25" i="211"/>
  <c r="H25" i="211"/>
  <c r="G25" i="211"/>
  <c r="F25" i="211"/>
  <c r="E25" i="211"/>
  <c r="E24" i="211" s="1"/>
  <c r="D25" i="211"/>
  <c r="C25" i="211"/>
  <c r="B25" i="211"/>
  <c r="K23" i="211"/>
  <c r="J23" i="211"/>
  <c r="J22" i="211" s="1"/>
  <c r="I23" i="211"/>
  <c r="H23" i="211"/>
  <c r="H22" i="211" s="1"/>
  <c r="G23" i="211"/>
  <c r="G22" i="211" s="1"/>
  <c r="F23" i="211"/>
  <c r="F22" i="211" s="1"/>
  <c r="E23" i="211"/>
  <c r="E22" i="211" s="1"/>
  <c r="D23" i="211"/>
  <c r="D22" i="211" s="1"/>
  <c r="C23" i="211"/>
  <c r="B23" i="211"/>
  <c r="B22" i="211" s="1"/>
  <c r="K22" i="211"/>
  <c r="I22" i="211"/>
  <c r="C22" i="211"/>
  <c r="K21" i="211"/>
  <c r="M21" i="211" s="1"/>
  <c r="J21" i="211"/>
  <c r="I21" i="211"/>
  <c r="H21" i="211"/>
  <c r="G21" i="211"/>
  <c r="F21" i="211"/>
  <c r="E21" i="211"/>
  <c r="D21" i="211"/>
  <c r="C21" i="211"/>
  <c r="B21" i="211"/>
  <c r="K20" i="211"/>
  <c r="J20" i="211"/>
  <c r="I20" i="211"/>
  <c r="H20" i="211"/>
  <c r="G20" i="211"/>
  <c r="F20" i="211"/>
  <c r="E20" i="211"/>
  <c r="D20" i="211"/>
  <c r="C20" i="211"/>
  <c r="B20" i="211"/>
  <c r="K19" i="211"/>
  <c r="J19" i="211"/>
  <c r="I19" i="211"/>
  <c r="H19" i="211"/>
  <c r="G19" i="211"/>
  <c r="F19" i="211"/>
  <c r="E19" i="211"/>
  <c r="D19" i="211"/>
  <c r="C19" i="211"/>
  <c r="B19" i="211"/>
  <c r="K27" i="210"/>
  <c r="J27" i="210"/>
  <c r="I27" i="210"/>
  <c r="H27" i="210"/>
  <c r="G27" i="210"/>
  <c r="F27" i="210"/>
  <c r="E27" i="210"/>
  <c r="D27" i="210"/>
  <c r="C27" i="210"/>
  <c r="B27" i="210"/>
  <c r="K26" i="210"/>
  <c r="J26" i="210"/>
  <c r="I26" i="210"/>
  <c r="H26" i="210"/>
  <c r="G26" i="210"/>
  <c r="F26" i="210"/>
  <c r="E26" i="210"/>
  <c r="D26" i="210"/>
  <c r="C26" i="210"/>
  <c r="B26" i="210"/>
  <c r="K25" i="210"/>
  <c r="J25" i="210"/>
  <c r="I25" i="210"/>
  <c r="H25" i="210"/>
  <c r="G25" i="210"/>
  <c r="F25" i="210"/>
  <c r="E25" i="210"/>
  <c r="D25" i="210"/>
  <c r="C25" i="210"/>
  <c r="B25" i="210"/>
  <c r="K24" i="210"/>
  <c r="J24" i="210"/>
  <c r="I24" i="210"/>
  <c r="H24" i="210"/>
  <c r="G24" i="210"/>
  <c r="F24" i="210"/>
  <c r="E24" i="210"/>
  <c r="D24" i="210"/>
  <c r="C24" i="210"/>
  <c r="B24" i="210"/>
  <c r="K22" i="210"/>
  <c r="J22" i="210"/>
  <c r="I22" i="210"/>
  <c r="H22" i="210"/>
  <c r="G22" i="210"/>
  <c r="F22" i="210"/>
  <c r="E22" i="210"/>
  <c r="D22" i="210"/>
  <c r="C22" i="210"/>
  <c r="B22" i="210"/>
  <c r="K20" i="210"/>
  <c r="J20" i="210"/>
  <c r="I20" i="210"/>
  <c r="H20" i="210"/>
  <c r="G20" i="210"/>
  <c r="F20" i="210"/>
  <c r="E20" i="210"/>
  <c r="D20" i="210"/>
  <c r="C20" i="210"/>
  <c r="B20" i="210"/>
  <c r="L19" i="210"/>
  <c r="K19" i="210"/>
  <c r="J19" i="210"/>
  <c r="I19" i="210"/>
  <c r="H19" i="210"/>
  <c r="G19" i="210"/>
  <c r="F19" i="210"/>
  <c r="E19" i="210"/>
  <c r="D19" i="210"/>
  <c r="C19" i="210"/>
  <c r="B19" i="210"/>
  <c r="K18" i="210"/>
  <c r="J18" i="210"/>
  <c r="I18" i="210"/>
  <c r="H18" i="210"/>
  <c r="G18" i="210"/>
  <c r="F18" i="210"/>
  <c r="E18" i="210"/>
  <c r="D18" i="210"/>
  <c r="C18" i="210"/>
  <c r="B18" i="210"/>
  <c r="K27" i="209"/>
  <c r="J27" i="209"/>
  <c r="I27" i="209"/>
  <c r="H27" i="209"/>
  <c r="G27" i="209"/>
  <c r="F27" i="209"/>
  <c r="E27" i="209"/>
  <c r="D27" i="209"/>
  <c r="C27" i="209"/>
  <c r="B27" i="209"/>
  <c r="K26" i="209"/>
  <c r="J26" i="209"/>
  <c r="I26" i="209"/>
  <c r="H26" i="209"/>
  <c r="G26" i="209"/>
  <c r="F26" i="209"/>
  <c r="E26" i="209"/>
  <c r="D26" i="209"/>
  <c r="C26" i="209"/>
  <c r="B26" i="209"/>
  <c r="K25" i="209"/>
  <c r="J25" i="209"/>
  <c r="I25" i="209"/>
  <c r="H25" i="209"/>
  <c r="G25" i="209"/>
  <c r="F25" i="209"/>
  <c r="E25" i="209"/>
  <c r="D25" i="209"/>
  <c r="C25" i="209"/>
  <c r="B25" i="209"/>
  <c r="K24" i="209"/>
  <c r="J24" i="209"/>
  <c r="L24" i="209" s="1"/>
  <c r="I24" i="209"/>
  <c r="H24" i="209"/>
  <c r="G24" i="209"/>
  <c r="F24" i="209"/>
  <c r="E24" i="209"/>
  <c r="D24" i="209"/>
  <c r="C24" i="209"/>
  <c r="B24" i="209"/>
  <c r="M24" i="209" s="1"/>
  <c r="K22" i="209"/>
  <c r="J22" i="209"/>
  <c r="J21" i="209" s="1"/>
  <c r="I22" i="209"/>
  <c r="H22" i="209"/>
  <c r="H21" i="209" s="1"/>
  <c r="G22" i="209"/>
  <c r="G21" i="209" s="1"/>
  <c r="F22" i="209"/>
  <c r="F21" i="209" s="1"/>
  <c r="E22" i="209"/>
  <c r="E21" i="209" s="1"/>
  <c r="D22" i="209"/>
  <c r="D21" i="209" s="1"/>
  <c r="C22" i="209"/>
  <c r="C21" i="209" s="1"/>
  <c r="B22" i="209"/>
  <c r="B21" i="209" s="1"/>
  <c r="I21" i="209"/>
  <c r="K20" i="209"/>
  <c r="J20" i="209"/>
  <c r="I20" i="209"/>
  <c r="H20" i="209"/>
  <c r="G20" i="209"/>
  <c r="F20" i="209"/>
  <c r="E20" i="209"/>
  <c r="D20" i="209"/>
  <c r="C20" i="209"/>
  <c r="B20" i="209"/>
  <c r="K19" i="209"/>
  <c r="J19" i="209"/>
  <c r="I19" i="209"/>
  <c r="H19" i="209"/>
  <c r="G19" i="209"/>
  <c r="F19" i="209"/>
  <c r="E19" i="209"/>
  <c r="D19" i="209"/>
  <c r="C19" i="209"/>
  <c r="B19" i="209"/>
  <c r="K18" i="209"/>
  <c r="J18" i="209"/>
  <c r="I18" i="209"/>
  <c r="H18" i="209"/>
  <c r="G18" i="209"/>
  <c r="F18" i="209"/>
  <c r="E18" i="209"/>
  <c r="D18" i="209"/>
  <c r="C18" i="209"/>
  <c r="B18" i="209"/>
  <c r="L61" i="208"/>
  <c r="M57" i="208"/>
  <c r="L50" i="208"/>
  <c r="M49" i="208"/>
  <c r="M46" i="208"/>
  <c r="L45" i="208"/>
  <c r="L41" i="208"/>
  <c r="M41" i="208"/>
  <c r="L39" i="208"/>
  <c r="M39" i="208"/>
  <c r="B38" i="207"/>
  <c r="B52" i="206"/>
  <c r="B37" i="206"/>
  <c r="M49" i="205"/>
  <c r="M45" i="205"/>
  <c r="M41" i="205"/>
  <c r="L37" i="205"/>
  <c r="B37" i="205"/>
  <c r="M37" i="205" s="1"/>
  <c r="M41" i="204"/>
  <c r="L41" i="204"/>
  <c r="M40" i="204"/>
  <c r="L40" i="204"/>
  <c r="M39" i="204"/>
  <c r="L39" i="204"/>
  <c r="M38" i="204"/>
  <c r="L38" i="204"/>
  <c r="M57" i="203"/>
  <c r="L48" i="202"/>
  <c r="L44" i="202"/>
  <c r="M44" i="202"/>
  <c r="L40" i="202"/>
  <c r="L61" i="201"/>
  <c r="B60" i="201"/>
  <c r="B59" i="201"/>
  <c r="B58" i="201"/>
  <c r="B57" i="201"/>
  <c r="B56" i="201"/>
  <c r="M46" i="201"/>
  <c r="B45" i="201"/>
  <c r="B44" i="201"/>
  <c r="M41" i="201"/>
  <c r="B41" i="201"/>
  <c r="B40" i="201"/>
  <c r="B39" i="201"/>
  <c r="B38" i="201"/>
  <c r="L39" i="200"/>
  <c r="B39" i="200"/>
  <c r="L38" i="200"/>
  <c r="L37" i="200"/>
  <c r="B37" i="200"/>
  <c r="L36" i="200"/>
  <c r="B36" i="200"/>
  <c r="C17" i="213" l="1"/>
  <c r="K17" i="213"/>
  <c r="D21" i="213"/>
  <c r="L22" i="213"/>
  <c r="G23" i="213"/>
  <c r="C21" i="213"/>
  <c r="P19" i="213"/>
  <c r="E21" i="213"/>
  <c r="G21" i="213"/>
  <c r="H21" i="213"/>
  <c r="H17" i="213"/>
  <c r="F21" i="213"/>
  <c r="I21" i="213"/>
  <c r="F23" i="213"/>
  <c r="D23" i="213"/>
  <c r="J23" i="213"/>
  <c r="B21" i="213"/>
  <c r="J21" i="213"/>
  <c r="D17" i="212"/>
  <c r="F18" i="211"/>
  <c r="M25" i="211"/>
  <c r="D24" i="211"/>
  <c r="B24" i="211"/>
  <c r="J24" i="211"/>
  <c r="J29" i="211" s="1"/>
  <c r="G21" i="210"/>
  <c r="H21" i="210"/>
  <c r="B21" i="210"/>
  <c r="J21" i="210"/>
  <c r="M27" i="210"/>
  <c r="L27" i="210"/>
  <c r="C21" i="210"/>
  <c r="M18" i="210"/>
  <c r="D21" i="210"/>
  <c r="E21" i="210"/>
  <c r="F21" i="210"/>
  <c r="I21" i="210"/>
  <c r="M27" i="209"/>
  <c r="C23" i="209"/>
  <c r="C17" i="212"/>
  <c r="L20" i="212"/>
  <c r="H17" i="212"/>
  <c r="F17" i="212"/>
  <c r="M26" i="212"/>
  <c r="E23" i="212"/>
  <c r="I18" i="211"/>
  <c r="D18" i="211"/>
  <c r="M19" i="210"/>
  <c r="H23" i="210"/>
  <c r="G17" i="209"/>
  <c r="B17" i="209"/>
  <c r="M18" i="209"/>
  <c r="F17" i="209"/>
  <c r="D17" i="209"/>
  <c r="J17" i="209"/>
  <c r="M22" i="209"/>
  <c r="M19" i="209"/>
  <c r="K23" i="209"/>
  <c r="L56" i="208"/>
  <c r="L60" i="208"/>
  <c r="L53" i="208"/>
  <c r="M53" i="208" s="1"/>
  <c r="L43" i="208"/>
  <c r="L51" i="208"/>
  <c r="L48" i="208"/>
  <c r="L59" i="208"/>
  <c r="J37" i="208"/>
  <c r="M48" i="208"/>
  <c r="L52" i="208"/>
  <c r="D37" i="207"/>
  <c r="M62" i="207"/>
  <c r="L62" i="207"/>
  <c r="L53" i="207"/>
  <c r="L51" i="207"/>
  <c r="M51" i="207"/>
  <c r="M40" i="207"/>
  <c r="L40" i="207"/>
  <c r="L44" i="207"/>
  <c r="M44" i="207"/>
  <c r="M48" i="207"/>
  <c r="L48" i="207"/>
  <c r="L52" i="207"/>
  <c r="M52" i="207"/>
  <c r="L58" i="207"/>
  <c r="M58" i="207"/>
  <c r="M39" i="207"/>
  <c r="L39" i="207"/>
  <c r="L43" i="207"/>
  <c r="M43" i="207"/>
  <c r="M57" i="207"/>
  <c r="L57" i="207"/>
  <c r="M54" i="207"/>
  <c r="L54" i="207"/>
  <c r="K37" i="207"/>
  <c r="I37" i="207"/>
  <c r="M41" i="207"/>
  <c r="L41" i="207"/>
  <c r="L45" i="207"/>
  <c r="M45" i="207"/>
  <c r="M49" i="207"/>
  <c r="L49" i="207"/>
  <c r="L59" i="207"/>
  <c r="M59" i="207"/>
  <c r="L61" i="207"/>
  <c r="M61" i="207"/>
  <c r="M38" i="207"/>
  <c r="L38" i="207"/>
  <c r="L42" i="207"/>
  <c r="M42" i="207"/>
  <c r="M46" i="207"/>
  <c r="L46" i="207"/>
  <c r="L50" i="207"/>
  <c r="M50" i="207"/>
  <c r="M56" i="207"/>
  <c r="L56" i="207"/>
  <c r="L60" i="207"/>
  <c r="M60" i="207"/>
  <c r="M47" i="207"/>
  <c r="L47" i="207"/>
  <c r="H36" i="206"/>
  <c r="D36" i="206"/>
  <c r="L41" i="205"/>
  <c r="L49" i="205"/>
  <c r="M56" i="205"/>
  <c r="L56" i="205"/>
  <c r="M60" i="205"/>
  <c r="L45" i="205"/>
  <c r="M51" i="205"/>
  <c r="I36" i="205"/>
  <c r="I62" i="205" s="1"/>
  <c r="M57" i="204"/>
  <c r="M61" i="204"/>
  <c r="L50" i="204"/>
  <c r="L59" i="204"/>
  <c r="L54" i="204"/>
  <c r="F37" i="204"/>
  <c r="M45" i="204"/>
  <c r="L45" i="204"/>
  <c r="M49" i="204"/>
  <c r="L49" i="204"/>
  <c r="M38" i="203"/>
  <c r="M42" i="203"/>
  <c r="M46" i="203"/>
  <c r="M50" i="203"/>
  <c r="M61" i="203"/>
  <c r="D37" i="203"/>
  <c r="D63" i="203" s="1"/>
  <c r="E37" i="203"/>
  <c r="F37" i="203"/>
  <c r="M54" i="203"/>
  <c r="F37" i="202"/>
  <c r="M42" i="202"/>
  <c r="M46" i="202"/>
  <c r="E37" i="202"/>
  <c r="L41" i="202"/>
  <c r="M45" i="202"/>
  <c r="L45" i="202"/>
  <c r="L49" i="202"/>
  <c r="H55" i="202"/>
  <c r="F55" i="202"/>
  <c r="M54" i="202"/>
  <c r="D37" i="202"/>
  <c r="M39" i="202"/>
  <c r="L39" i="202"/>
  <c r="M43" i="202"/>
  <c r="L43" i="202"/>
  <c r="L47" i="202"/>
  <c r="L51" i="202"/>
  <c r="L52" i="202"/>
  <c r="L59" i="201"/>
  <c r="M45" i="201"/>
  <c r="M38" i="201"/>
  <c r="L47" i="201"/>
  <c r="M44" i="201"/>
  <c r="L52" i="201"/>
  <c r="L41" i="201"/>
  <c r="M49" i="201"/>
  <c r="M50" i="201"/>
  <c r="M54" i="201"/>
  <c r="M61" i="201"/>
  <c r="L58" i="201"/>
  <c r="L51" i="200"/>
  <c r="L52" i="200"/>
  <c r="M43" i="200"/>
  <c r="M49" i="200"/>
  <c r="M56" i="200"/>
  <c r="M37" i="200"/>
  <c r="L47" i="200"/>
  <c r="M59" i="200"/>
  <c r="M57" i="200"/>
  <c r="M38" i="200"/>
  <c r="M40" i="200"/>
  <c r="M41" i="200"/>
  <c r="L56" i="200"/>
  <c r="M60" i="200"/>
  <c r="M46" i="200"/>
  <c r="M50" i="200"/>
  <c r="L54" i="200"/>
  <c r="L41" i="200"/>
  <c r="M44" i="200"/>
  <c r="M47" i="200"/>
  <c r="L60" i="200"/>
  <c r="L46" i="201"/>
  <c r="L49" i="201"/>
  <c r="G55" i="202"/>
  <c r="L58" i="205"/>
  <c r="M55" i="206"/>
  <c r="M59" i="206"/>
  <c r="J37" i="207"/>
  <c r="H37" i="207"/>
  <c r="H63" i="207" s="1"/>
  <c r="F37" i="207"/>
  <c r="L20" i="209"/>
  <c r="I23" i="209"/>
  <c r="M22" i="213"/>
  <c r="K21" i="213"/>
  <c r="M48" i="200"/>
  <c r="M54" i="200"/>
  <c r="L56" i="201"/>
  <c r="L38" i="208"/>
  <c r="I37" i="208"/>
  <c r="L49" i="208"/>
  <c r="B53" i="200"/>
  <c r="B36" i="206"/>
  <c r="L45" i="200"/>
  <c r="L58" i="200"/>
  <c r="L40" i="201"/>
  <c r="L43" i="201"/>
  <c r="M56" i="201"/>
  <c r="L60" i="201"/>
  <c r="B55" i="203"/>
  <c r="I37" i="204"/>
  <c r="G37" i="204"/>
  <c r="L42" i="208"/>
  <c r="B17" i="210"/>
  <c r="D29" i="211"/>
  <c r="J36" i="206"/>
  <c r="J62" i="206" s="1"/>
  <c r="M42" i="200"/>
  <c r="M39" i="200"/>
  <c r="L43" i="200"/>
  <c r="L49" i="200"/>
  <c r="M55" i="200"/>
  <c r="M58" i="200"/>
  <c r="M40" i="201"/>
  <c r="M47" i="201"/>
  <c r="M51" i="201"/>
  <c r="M57" i="201"/>
  <c r="C23" i="210"/>
  <c r="H24" i="211"/>
  <c r="B35" i="200"/>
  <c r="M45" i="200"/>
  <c r="B37" i="201"/>
  <c r="H37" i="202"/>
  <c r="C37" i="204"/>
  <c r="K37" i="204"/>
  <c r="E37" i="204"/>
  <c r="F36" i="206"/>
  <c r="F23" i="209"/>
  <c r="M58" i="201"/>
  <c r="C37" i="202"/>
  <c r="K37" i="202"/>
  <c r="I37" i="202"/>
  <c r="G37" i="202"/>
  <c r="E55" i="202"/>
  <c r="C55" i="202"/>
  <c r="K55" i="202"/>
  <c r="I55" i="202"/>
  <c r="C37" i="203"/>
  <c r="I37" i="203"/>
  <c r="G37" i="203"/>
  <c r="D37" i="204"/>
  <c r="D63" i="204" s="1"/>
  <c r="M43" i="204"/>
  <c r="L43" i="204"/>
  <c r="M47" i="204"/>
  <c r="L47" i="204"/>
  <c r="M51" i="204"/>
  <c r="L51" i="204"/>
  <c r="G36" i="205"/>
  <c r="G36" i="206"/>
  <c r="G62" i="206" s="1"/>
  <c r="M39" i="206"/>
  <c r="I36" i="206"/>
  <c r="I62" i="206" s="1"/>
  <c r="M43" i="206"/>
  <c r="M47" i="206"/>
  <c r="M51" i="206"/>
  <c r="H37" i="208"/>
  <c r="M59" i="208"/>
  <c r="G23" i="209"/>
  <c r="G28" i="209" s="1"/>
  <c r="G18" i="211"/>
  <c r="L24" i="212"/>
  <c r="H18" i="211"/>
  <c r="H29" i="211" s="1"/>
  <c r="I24" i="211"/>
  <c r="G24" i="211"/>
  <c r="M28" i="211"/>
  <c r="E17" i="212"/>
  <c r="E28" i="212" s="1"/>
  <c r="C28" i="212"/>
  <c r="L19" i="212"/>
  <c r="M18" i="213"/>
  <c r="M44" i="204"/>
  <c r="L44" i="204"/>
  <c r="M48" i="204"/>
  <c r="L48" i="204"/>
  <c r="M52" i="204"/>
  <c r="F63" i="204"/>
  <c r="M60" i="204"/>
  <c r="F36" i="205"/>
  <c r="F62" i="205" s="1"/>
  <c r="M40" i="205"/>
  <c r="L40" i="205"/>
  <c r="M44" i="205"/>
  <c r="L44" i="205"/>
  <c r="M48" i="205"/>
  <c r="L48" i="205"/>
  <c r="M57" i="205"/>
  <c r="L57" i="205"/>
  <c r="M61" i="205"/>
  <c r="M42" i="206"/>
  <c r="M46" i="206"/>
  <c r="M50" i="206"/>
  <c r="B54" i="206"/>
  <c r="C37" i="208"/>
  <c r="L44" i="208"/>
  <c r="M58" i="208"/>
  <c r="L58" i="208"/>
  <c r="H17" i="209"/>
  <c r="E17" i="213"/>
  <c r="L24" i="213"/>
  <c r="E23" i="209"/>
  <c r="F17" i="210"/>
  <c r="B23" i="210"/>
  <c r="J23" i="210"/>
  <c r="B18" i="211"/>
  <c r="B29" i="211" s="1"/>
  <c r="J18" i="211"/>
  <c r="C24" i="211"/>
  <c r="G17" i="212"/>
  <c r="I23" i="212"/>
  <c r="G23" i="212"/>
  <c r="B23" i="213"/>
  <c r="M50" i="202"/>
  <c r="D55" i="202"/>
  <c r="B37" i="203"/>
  <c r="J37" i="203"/>
  <c r="H37" i="203"/>
  <c r="H37" i="204"/>
  <c r="M58" i="204"/>
  <c r="M62" i="204"/>
  <c r="D36" i="205"/>
  <c r="D62" i="205" s="1"/>
  <c r="M38" i="205"/>
  <c r="L38" i="205"/>
  <c r="M42" i="205"/>
  <c r="L42" i="205"/>
  <c r="M46" i="205"/>
  <c r="L46" i="205"/>
  <c r="M50" i="205"/>
  <c r="L50" i="205"/>
  <c r="B52" i="205"/>
  <c r="C37" i="207"/>
  <c r="E37" i="208"/>
  <c r="E63" i="208" s="1"/>
  <c r="D23" i="209"/>
  <c r="M25" i="209"/>
  <c r="L25" i="209"/>
  <c r="H23" i="209"/>
  <c r="C17" i="210"/>
  <c r="E23" i="210"/>
  <c r="E18" i="211"/>
  <c r="E29" i="211" s="1"/>
  <c r="C18" i="211"/>
  <c r="M20" i="211"/>
  <c r="F24" i="211"/>
  <c r="F29" i="211" s="1"/>
  <c r="J17" i="212"/>
  <c r="D23" i="212"/>
  <c r="D28" i="212" s="1"/>
  <c r="M25" i="212"/>
  <c r="J23" i="212"/>
  <c r="F17" i="213"/>
  <c r="P20" i="213"/>
  <c r="C23" i="213"/>
  <c r="D63" i="207"/>
  <c r="M40" i="208"/>
  <c r="L40" i="208"/>
  <c r="M47" i="208"/>
  <c r="L47" i="208"/>
  <c r="M60" i="208"/>
  <c r="E17" i="209"/>
  <c r="J17" i="210"/>
  <c r="D23" i="210"/>
  <c r="B17" i="213"/>
  <c r="J17" i="213"/>
  <c r="G17" i="213"/>
  <c r="H23" i="213"/>
  <c r="F23" i="212"/>
  <c r="F28" i="212" s="1"/>
  <c r="H23" i="212"/>
  <c r="L38" i="201"/>
  <c r="M43" i="201"/>
  <c r="L54" i="201"/>
  <c r="M41" i="202"/>
  <c r="M49" i="202"/>
  <c r="M53" i="202"/>
  <c r="K37" i="203"/>
  <c r="M41" i="203"/>
  <c r="M45" i="203"/>
  <c r="M49" i="203"/>
  <c r="L53" i="203"/>
  <c r="M56" i="203"/>
  <c r="M60" i="203"/>
  <c r="G63" i="204"/>
  <c r="L58" i="204"/>
  <c r="L62" i="204"/>
  <c r="J36" i="205"/>
  <c r="E36" i="206"/>
  <c r="C36" i="206"/>
  <c r="M38" i="206"/>
  <c r="K36" i="206"/>
  <c r="B55" i="207"/>
  <c r="K37" i="208"/>
  <c r="I63" i="208"/>
  <c r="M18" i="212"/>
  <c r="B17" i="212"/>
  <c r="L44" i="201"/>
  <c r="M38" i="202"/>
  <c r="L38" i="202"/>
  <c r="L42" i="202"/>
  <c r="L46" i="202"/>
  <c r="L50" i="202"/>
  <c r="L54" i="202"/>
  <c r="M42" i="204"/>
  <c r="L42" i="204"/>
  <c r="M46" i="204"/>
  <c r="L46" i="204"/>
  <c r="M50" i="204"/>
  <c r="M54" i="204"/>
  <c r="B37" i="207"/>
  <c r="M38" i="208"/>
  <c r="B37" i="208"/>
  <c r="C63" i="208"/>
  <c r="L26" i="213"/>
  <c r="M26" i="213"/>
  <c r="L39" i="201"/>
  <c r="M52" i="201"/>
  <c r="M59" i="201"/>
  <c r="L62" i="201"/>
  <c r="M56" i="204"/>
  <c r="B55" i="204"/>
  <c r="B36" i="205"/>
  <c r="M58" i="206"/>
  <c r="D37" i="208"/>
  <c r="B53" i="208"/>
  <c r="L57" i="208"/>
  <c r="M22" i="212"/>
  <c r="B21" i="212"/>
  <c r="M21" i="212" s="1"/>
  <c r="L40" i="200"/>
  <c r="L42" i="200"/>
  <c r="L44" i="200"/>
  <c r="L46" i="200"/>
  <c r="L48" i="200"/>
  <c r="L50" i="200"/>
  <c r="L55" i="200"/>
  <c r="L57" i="200"/>
  <c r="L59" i="200"/>
  <c r="M39" i="201"/>
  <c r="L42" i="201"/>
  <c r="L45" i="201"/>
  <c r="L50" i="201"/>
  <c r="L57" i="201"/>
  <c r="M62" i="201"/>
  <c r="M47" i="202"/>
  <c r="M51" i="202"/>
  <c r="M39" i="203"/>
  <c r="M43" i="203"/>
  <c r="M47" i="203"/>
  <c r="M51" i="203"/>
  <c r="M58" i="203"/>
  <c r="M62" i="203"/>
  <c r="E36" i="205"/>
  <c r="E62" i="205" s="1"/>
  <c r="C36" i="205"/>
  <c r="K36" i="205"/>
  <c r="G62" i="205"/>
  <c r="L61" i="205"/>
  <c r="M36" i="200"/>
  <c r="M52" i="200"/>
  <c r="M42" i="201"/>
  <c r="B55" i="201"/>
  <c r="B55" i="202"/>
  <c r="J55" i="202"/>
  <c r="L46" i="208"/>
  <c r="B55" i="208"/>
  <c r="M55" i="208" s="1"/>
  <c r="L48" i="201"/>
  <c r="M60" i="201"/>
  <c r="M40" i="202"/>
  <c r="M48" i="202"/>
  <c r="M52" i="202"/>
  <c r="M40" i="203"/>
  <c r="M44" i="203"/>
  <c r="M48" i="203"/>
  <c r="M52" i="203"/>
  <c r="M59" i="203"/>
  <c r="L52" i="204"/>
  <c r="D62" i="206"/>
  <c r="G37" i="207"/>
  <c r="G63" i="207" s="1"/>
  <c r="E37" i="207"/>
  <c r="B53" i="207"/>
  <c r="M53" i="207" s="1"/>
  <c r="I63" i="207"/>
  <c r="G37" i="208"/>
  <c r="D17" i="210"/>
  <c r="H28" i="212"/>
  <c r="M48" i="201"/>
  <c r="L51" i="201"/>
  <c r="B37" i="202"/>
  <c r="J37" i="202"/>
  <c r="B37" i="204"/>
  <c r="J37" i="204"/>
  <c r="B53" i="204"/>
  <c r="H36" i="205"/>
  <c r="M55" i="205"/>
  <c r="B54" i="205"/>
  <c r="L55" i="205"/>
  <c r="L54" i="205"/>
  <c r="F37" i="208"/>
  <c r="F63" i="208" s="1"/>
  <c r="C17" i="209"/>
  <c r="C28" i="209" s="1"/>
  <c r="I17" i="209"/>
  <c r="I28" i="209" s="1"/>
  <c r="L22" i="210"/>
  <c r="M22" i="210"/>
  <c r="K21" i="210"/>
  <c r="L57" i="204"/>
  <c r="L61" i="204"/>
  <c r="M53" i="205"/>
  <c r="L60" i="205"/>
  <c r="M37" i="206"/>
  <c r="M41" i="206"/>
  <c r="M45" i="206"/>
  <c r="M49" i="206"/>
  <c r="M53" i="206"/>
  <c r="M57" i="206"/>
  <c r="M61" i="206"/>
  <c r="M42" i="208"/>
  <c r="M50" i="208"/>
  <c r="M61" i="208"/>
  <c r="K17" i="209"/>
  <c r="K21" i="209"/>
  <c r="M21" i="209" s="1"/>
  <c r="F23" i="210"/>
  <c r="M19" i="211"/>
  <c r="M23" i="211"/>
  <c r="M27" i="211"/>
  <c r="L18" i="212"/>
  <c r="L22" i="212"/>
  <c r="L26" i="212"/>
  <c r="K23" i="213"/>
  <c r="I23" i="213"/>
  <c r="M45" i="208"/>
  <c r="M56" i="208"/>
  <c r="L18" i="209"/>
  <c r="L22" i="209"/>
  <c r="M26" i="209"/>
  <c r="L26" i="209"/>
  <c r="I17" i="210"/>
  <c r="G23" i="210"/>
  <c r="M19" i="212"/>
  <c r="B23" i="212"/>
  <c r="M27" i="212"/>
  <c r="K24" i="211"/>
  <c r="M24" i="211" s="1"/>
  <c r="K23" i="212"/>
  <c r="H28" i="213"/>
  <c r="M59" i="204"/>
  <c r="M39" i="205"/>
  <c r="L39" i="205"/>
  <c r="M43" i="205"/>
  <c r="L43" i="205"/>
  <c r="M47" i="205"/>
  <c r="L47" i="205"/>
  <c r="M58" i="205"/>
  <c r="M43" i="208"/>
  <c r="M51" i="208"/>
  <c r="M62" i="208"/>
  <c r="L62" i="208"/>
  <c r="L19" i="209"/>
  <c r="B23" i="209"/>
  <c r="M23" i="209" s="1"/>
  <c r="J23" i="209"/>
  <c r="L23" i="209" s="1"/>
  <c r="L27" i="209"/>
  <c r="L18" i="210"/>
  <c r="H17" i="210"/>
  <c r="M25" i="210"/>
  <c r="I23" i="210"/>
  <c r="L25" i="211"/>
  <c r="M20" i="212"/>
  <c r="M24" i="212"/>
  <c r="I17" i="213"/>
  <c r="M24" i="213"/>
  <c r="I29" i="211"/>
  <c r="I28" i="212"/>
  <c r="E23" i="213"/>
  <c r="E17" i="210"/>
  <c r="L26" i="210"/>
  <c r="P18" i="213"/>
  <c r="L20" i="213"/>
  <c r="L56" i="204"/>
  <c r="L60" i="204"/>
  <c r="M59" i="205"/>
  <c r="M40" i="206"/>
  <c r="M44" i="206"/>
  <c r="M48" i="206"/>
  <c r="M52" i="206"/>
  <c r="M56" i="206"/>
  <c r="M60" i="206"/>
  <c r="M44" i="208"/>
  <c r="M52" i="208"/>
  <c r="M20" i="209"/>
  <c r="G17" i="210"/>
  <c r="M26" i="210"/>
  <c r="K18" i="211"/>
  <c r="M22" i="211"/>
  <c r="M26" i="211"/>
  <c r="K17" i="212"/>
  <c r="L21" i="212"/>
  <c r="L25" i="212"/>
  <c r="D17" i="213"/>
  <c r="L18" i="213"/>
  <c r="M20" i="213"/>
  <c r="P22" i="213"/>
  <c r="P27" i="213"/>
  <c r="L19" i="213"/>
  <c r="L23" i="213"/>
  <c r="L25" i="213"/>
  <c r="L27" i="213"/>
  <c r="M19" i="213"/>
  <c r="P24" i="213"/>
  <c r="M25" i="213"/>
  <c r="P26" i="213"/>
  <c r="M27" i="213"/>
  <c r="P17" i="213"/>
  <c r="P25" i="213"/>
  <c r="L19" i="211"/>
  <c r="L20" i="211"/>
  <c r="L21" i="211"/>
  <c r="L22" i="211"/>
  <c r="L23" i="211"/>
  <c r="L24" i="211"/>
  <c r="L26" i="211"/>
  <c r="L27" i="211"/>
  <c r="L28" i="211"/>
  <c r="C28" i="210"/>
  <c r="G28" i="210"/>
  <c r="K17" i="210"/>
  <c r="L20" i="210"/>
  <c r="L24" i="210"/>
  <c r="M20" i="210"/>
  <c r="M24" i="210"/>
  <c r="L25" i="210"/>
  <c r="K23" i="210"/>
  <c r="L37" i="206"/>
  <c r="L38" i="206"/>
  <c r="L39" i="206"/>
  <c r="L40" i="206"/>
  <c r="L41" i="206"/>
  <c r="L42" i="206"/>
  <c r="L43" i="206"/>
  <c r="L44" i="206"/>
  <c r="L45" i="206"/>
  <c r="L46" i="206"/>
  <c r="L47" i="206"/>
  <c r="L48" i="206"/>
  <c r="L49" i="206"/>
  <c r="L50" i="206"/>
  <c r="L51" i="206"/>
  <c r="L52" i="206"/>
  <c r="L53" i="206"/>
  <c r="L54" i="206"/>
  <c r="L55" i="206"/>
  <c r="L56" i="206"/>
  <c r="L57" i="206"/>
  <c r="L58" i="206"/>
  <c r="L59" i="206"/>
  <c r="L60" i="206"/>
  <c r="L61" i="206"/>
  <c r="L51" i="205"/>
  <c r="L53" i="205"/>
  <c r="L59" i="205"/>
  <c r="L38" i="203"/>
  <c r="L39" i="203"/>
  <c r="L40" i="203"/>
  <c r="L41" i="203"/>
  <c r="L42" i="203"/>
  <c r="L43" i="203"/>
  <c r="L44" i="203"/>
  <c r="L45" i="203"/>
  <c r="L46" i="203"/>
  <c r="L47" i="203"/>
  <c r="L48" i="203"/>
  <c r="L49" i="203"/>
  <c r="L50" i="203"/>
  <c r="L51" i="203"/>
  <c r="L52" i="203"/>
  <c r="L54" i="203"/>
  <c r="L56" i="203"/>
  <c r="L57" i="203"/>
  <c r="L58" i="203"/>
  <c r="L59" i="203"/>
  <c r="L60" i="203"/>
  <c r="L61" i="203"/>
  <c r="L62" i="203"/>
  <c r="C28" i="213" l="1"/>
  <c r="D28" i="213"/>
  <c r="M17" i="213"/>
  <c r="M21" i="213"/>
  <c r="F28" i="213"/>
  <c r="E28" i="213"/>
  <c r="I28" i="213"/>
  <c r="G28" i="213"/>
  <c r="L21" i="213"/>
  <c r="J28" i="213"/>
  <c r="L17" i="212"/>
  <c r="G28" i="212"/>
  <c r="M18" i="211"/>
  <c r="H28" i="210"/>
  <c r="J28" i="210"/>
  <c r="I28" i="210"/>
  <c r="D28" i="210"/>
  <c r="D28" i="209"/>
  <c r="M17" i="209"/>
  <c r="M37" i="208"/>
  <c r="K28" i="213"/>
  <c r="L17" i="213"/>
  <c r="P21" i="213"/>
  <c r="J28" i="212"/>
  <c r="K28" i="212"/>
  <c r="M28" i="212" s="1"/>
  <c r="E28" i="210"/>
  <c r="M21" i="210"/>
  <c r="L21" i="210"/>
  <c r="F28" i="210"/>
  <c r="J28" i="209"/>
  <c r="F28" i="209"/>
  <c r="E28" i="209"/>
  <c r="H28" i="209"/>
  <c r="L37" i="208"/>
  <c r="J63" i="208"/>
  <c r="H63" i="208"/>
  <c r="J63" i="207"/>
  <c r="E63" i="207"/>
  <c r="B63" i="207"/>
  <c r="M55" i="207"/>
  <c r="L55" i="207"/>
  <c r="C63" i="207"/>
  <c r="F63" i="207"/>
  <c r="M37" i="207"/>
  <c r="L37" i="207"/>
  <c r="B62" i="206"/>
  <c r="M54" i="206"/>
  <c r="C62" i="206"/>
  <c r="F62" i="206"/>
  <c r="H62" i="206"/>
  <c r="M36" i="206"/>
  <c r="M52" i="205"/>
  <c r="H62" i="205"/>
  <c r="C62" i="205"/>
  <c r="I63" i="204"/>
  <c r="H63" i="204"/>
  <c r="M37" i="204"/>
  <c r="L55" i="204"/>
  <c r="C63" i="204"/>
  <c r="L53" i="204"/>
  <c r="J63" i="204"/>
  <c r="L37" i="203"/>
  <c r="G63" i="203"/>
  <c r="K63" i="203"/>
  <c r="F63" i="203"/>
  <c r="M37" i="203"/>
  <c r="C63" i="203"/>
  <c r="E63" i="203"/>
  <c r="M53" i="203"/>
  <c r="I63" i="203"/>
  <c r="H63" i="203"/>
  <c r="B63" i="203"/>
  <c r="M63" i="203" s="1"/>
  <c r="J63" i="203"/>
  <c r="F63" i="202"/>
  <c r="E63" i="202"/>
  <c r="L37" i="202"/>
  <c r="M37" i="202"/>
  <c r="L53" i="202"/>
  <c r="D63" i="202"/>
  <c r="G63" i="202"/>
  <c r="H63" i="202"/>
  <c r="K63" i="202"/>
  <c r="I63" i="202"/>
  <c r="C63" i="202"/>
  <c r="M51" i="200"/>
  <c r="M53" i="200"/>
  <c r="L53" i="200"/>
  <c r="K62" i="205"/>
  <c r="K63" i="204"/>
  <c r="P23" i="213"/>
  <c r="M23" i="213"/>
  <c r="L23" i="212"/>
  <c r="M55" i="203"/>
  <c r="B28" i="210"/>
  <c r="B63" i="204"/>
  <c r="B62" i="205"/>
  <c r="G29" i="211"/>
  <c r="J63" i="202"/>
  <c r="K63" i="207"/>
  <c r="L55" i="202"/>
  <c r="M55" i="204"/>
  <c r="L35" i="200"/>
  <c r="B28" i="213"/>
  <c r="J62" i="205"/>
  <c r="M35" i="200"/>
  <c r="L55" i="203"/>
  <c r="B63" i="208"/>
  <c r="K28" i="209"/>
  <c r="L18" i="211"/>
  <c r="M53" i="204"/>
  <c r="B63" i="201"/>
  <c r="E63" i="204"/>
  <c r="C29" i="211"/>
  <c r="B61" i="200"/>
  <c r="L52" i="205"/>
  <c r="K29" i="211"/>
  <c r="M29" i="211" s="1"/>
  <c r="G63" i="208"/>
  <c r="E62" i="206"/>
  <c r="L17" i="209"/>
  <c r="L37" i="201"/>
  <c r="M37" i="201"/>
  <c r="L55" i="208"/>
  <c r="B28" i="209"/>
  <c r="M17" i="212"/>
  <c r="B28" i="212"/>
  <c r="L36" i="205"/>
  <c r="K63" i="208"/>
  <c r="M23" i="212"/>
  <c r="M54" i="205"/>
  <c r="B63" i="202"/>
  <c r="L21" i="209"/>
  <c r="L37" i="204"/>
  <c r="O26" i="213"/>
  <c r="M36" i="205"/>
  <c r="L36" i="206"/>
  <c r="L53" i="201"/>
  <c r="M53" i="201"/>
  <c r="D63" i="208"/>
  <c r="K62" i="206"/>
  <c r="L55" i="201"/>
  <c r="M55" i="201"/>
  <c r="M55" i="202"/>
  <c r="O28" i="213"/>
  <c r="O20" i="213"/>
  <c r="M28" i="213"/>
  <c r="O24" i="213"/>
  <c r="O17" i="213"/>
  <c r="L28" i="212"/>
  <c r="L29" i="211"/>
  <c r="M17" i="210"/>
  <c r="K28" i="210"/>
  <c r="L17" i="210"/>
  <c r="M23" i="210"/>
  <c r="L23" i="210"/>
  <c r="O19" i="213" l="1"/>
  <c r="O22" i="213"/>
  <c r="O21" i="213"/>
  <c r="O25" i="213"/>
  <c r="L28" i="213"/>
  <c r="O27" i="213"/>
  <c r="L28" i="209"/>
  <c r="O18" i="213"/>
  <c r="O23" i="213"/>
  <c r="P28" i="213"/>
  <c r="O17" i="210"/>
  <c r="M28" i="209"/>
  <c r="L63" i="208"/>
  <c r="M63" i="207"/>
  <c r="L63" i="207"/>
  <c r="M62" i="205"/>
  <c r="L63" i="204"/>
  <c r="M63" i="204"/>
  <c r="L63" i="203"/>
  <c r="L63" i="202"/>
  <c r="M63" i="202"/>
  <c r="L63" i="201"/>
  <c r="M63" i="201"/>
  <c r="M61" i="200"/>
  <c r="M62" i="206"/>
  <c r="L62" i="205"/>
  <c r="L61" i="200"/>
  <c r="M63" i="208"/>
  <c r="L62" i="206"/>
  <c r="O28" i="210"/>
  <c r="M28" i="210"/>
  <c r="O27" i="210"/>
  <c r="O19" i="210"/>
  <c r="O21" i="210"/>
  <c r="L28" i="210"/>
  <c r="O26" i="210"/>
  <c r="O22" i="210"/>
  <c r="O18" i="210"/>
  <c r="O25" i="210"/>
  <c r="O20" i="210"/>
  <c r="O24" i="210"/>
  <c r="O23" i="210"/>
  <c r="L47" i="148" l="1"/>
  <c r="M47" i="148" l="1"/>
  <c r="B6" i="84" l="1"/>
  <c r="I10" i="84"/>
  <c r="J10" i="84"/>
  <c r="K10" i="84"/>
  <c r="F10" i="84"/>
  <c r="E10" i="84"/>
  <c r="B9" i="84"/>
  <c r="C10" i="84"/>
  <c r="H10" i="84"/>
  <c r="N43" i="30"/>
  <c r="O43" i="30" s="1"/>
  <c r="B5" i="32"/>
  <c r="B6" i="32"/>
  <c r="B7" i="32"/>
  <c r="B10" i="32"/>
  <c r="B22" i="32"/>
  <c r="B23" i="32"/>
  <c r="B24" i="32"/>
  <c r="B25" i="32"/>
  <c r="B21" i="32"/>
  <c r="B4" i="32"/>
  <c r="B10" i="84" l="1"/>
  <c r="B19" i="84" s="1"/>
  <c r="G10" i="84"/>
  <c r="B20" i="32"/>
  <c r="D10" i="84"/>
  <c r="B3" i="32"/>
  <c r="C3" i="32"/>
  <c r="E20" i="32"/>
  <c r="F20" i="32"/>
  <c r="D20" i="32"/>
  <c r="C20" i="32"/>
  <c r="E3" i="32"/>
  <c r="D3" i="32"/>
  <c r="F3" i="32"/>
  <c r="B28" i="32" l="1"/>
  <c r="B17" i="84"/>
  <c r="C28" i="32"/>
  <c r="D28" i="32"/>
  <c r="F28" i="32"/>
  <c r="E28" i="32"/>
  <c r="B26" i="29"/>
  <c r="B25" i="29"/>
  <c r="B24" i="29"/>
  <c r="B23" i="29"/>
  <c r="B22" i="29"/>
  <c r="B9" i="29"/>
  <c r="B10" i="29"/>
  <c r="B6" i="29"/>
  <c r="B8" i="29"/>
  <c r="B5" i="29"/>
  <c r="B4" i="29"/>
  <c r="B6" i="149"/>
  <c r="B9" i="149" l="1"/>
  <c r="B10" i="149" s="1"/>
  <c r="B3" i="29"/>
  <c r="C5" i="139"/>
  <c r="D5" i="139"/>
  <c r="E5" i="139"/>
  <c r="F5" i="139"/>
  <c r="G5" i="139"/>
  <c r="H5" i="139"/>
  <c r="I5" i="139"/>
  <c r="J5" i="139"/>
  <c r="K5" i="139"/>
  <c r="B5" i="139"/>
  <c r="C4" i="139"/>
  <c r="D4" i="139"/>
  <c r="E4" i="139"/>
  <c r="F4" i="139"/>
  <c r="G4" i="139"/>
  <c r="H4" i="139"/>
  <c r="I4" i="139"/>
  <c r="J4" i="139"/>
  <c r="K4" i="139"/>
  <c r="B4" i="139"/>
  <c r="C10" i="137" l="1"/>
  <c r="D10" i="137"/>
  <c r="E10" i="137"/>
  <c r="F10" i="137"/>
  <c r="G10" i="137"/>
  <c r="H10" i="137"/>
  <c r="I10" i="137"/>
  <c r="J10" i="137"/>
  <c r="K10" i="137"/>
  <c r="B10" i="137"/>
  <c r="C5" i="137"/>
  <c r="D5" i="137"/>
  <c r="E5" i="137"/>
  <c r="F5" i="137"/>
  <c r="G5" i="137"/>
  <c r="H5" i="137"/>
  <c r="I5" i="137"/>
  <c r="J5" i="137"/>
  <c r="K5" i="137"/>
  <c r="B5" i="137"/>
  <c r="O48" i="137"/>
  <c r="C4" i="137" s="1"/>
  <c r="P48" i="137"/>
  <c r="D4" i="137" s="1"/>
  <c r="Q48" i="137"/>
  <c r="E4" i="137" s="1"/>
  <c r="R48" i="137"/>
  <c r="F4" i="137" s="1"/>
  <c r="S48" i="137"/>
  <c r="G4" i="137" s="1"/>
  <c r="T48" i="137"/>
  <c r="H4" i="137" s="1"/>
  <c r="U48" i="137"/>
  <c r="I4" i="137" s="1"/>
  <c r="V48" i="137"/>
  <c r="J4" i="137" s="1"/>
  <c r="W48" i="137"/>
  <c r="K4" i="137" s="1"/>
  <c r="N48" i="137"/>
  <c r="B4" i="137" s="1"/>
  <c r="H6" i="120" l="1"/>
  <c r="L5" i="120"/>
  <c r="L4" i="120"/>
  <c r="C6" i="120"/>
  <c r="D6" i="120"/>
  <c r="G6" i="120"/>
  <c r="I6" i="120"/>
  <c r="L3" i="120"/>
  <c r="B6" i="120"/>
  <c r="B6" i="121" l="1"/>
  <c r="K6" i="120"/>
  <c r="J6" i="120"/>
  <c r="F6" i="120"/>
  <c r="E6" i="120"/>
  <c r="M6" i="120" l="1"/>
  <c r="L6" i="120"/>
  <c r="C6" i="137"/>
  <c r="D6" i="137"/>
  <c r="E6" i="137"/>
  <c r="F6" i="137"/>
  <c r="G6" i="137"/>
  <c r="H6" i="137"/>
  <c r="I6" i="137"/>
  <c r="J6" i="137"/>
  <c r="K6" i="137"/>
  <c r="C48" i="137"/>
  <c r="C9" i="137" s="1"/>
  <c r="C11" i="137" s="1"/>
  <c r="D48" i="137"/>
  <c r="D9" i="137" s="1"/>
  <c r="D11" i="137" s="1"/>
  <c r="E48" i="137"/>
  <c r="E9" i="137" s="1"/>
  <c r="E11" i="137" s="1"/>
  <c r="F48" i="137"/>
  <c r="F9" i="137" s="1"/>
  <c r="F11" i="137" s="1"/>
  <c r="G48" i="137"/>
  <c r="G9" i="137" s="1"/>
  <c r="G11" i="137" s="1"/>
  <c r="H48" i="137"/>
  <c r="H9" i="137" s="1"/>
  <c r="H11" i="137" s="1"/>
  <c r="I48" i="137"/>
  <c r="I9" i="137" s="1"/>
  <c r="I11" i="137" s="1"/>
  <c r="J48" i="137"/>
  <c r="J9" i="137" s="1"/>
  <c r="J11" i="137" s="1"/>
  <c r="K48" i="137"/>
  <c r="K9" i="137" s="1"/>
  <c r="K11" i="137" s="1"/>
  <c r="B48" i="137"/>
  <c r="B9" i="137" s="1"/>
  <c r="B21" i="29" l="1"/>
  <c r="K9" i="148" l="1"/>
  <c r="M5" i="121"/>
  <c r="N5" i="121" s="1"/>
  <c r="M4" i="121"/>
  <c r="N4" i="121" s="1"/>
  <c r="G9" i="32" l="1"/>
  <c r="E6" i="30"/>
  <c r="L8" i="30"/>
  <c r="E9" i="30"/>
  <c r="L17" i="30"/>
  <c r="L18" i="30"/>
  <c r="L19" i="30"/>
  <c r="L20" i="30"/>
  <c r="L21" i="30"/>
  <c r="L22" i="30"/>
  <c r="L23" i="30"/>
  <c r="L24" i="30"/>
  <c r="L25" i="30"/>
  <c r="L26" i="30"/>
  <c r="L27" i="30"/>
  <c r="L28" i="30"/>
  <c r="L29" i="30"/>
  <c r="L30" i="30"/>
  <c r="L31" i="30"/>
  <c r="L32" i="30"/>
  <c r="L33" i="30"/>
  <c r="L34" i="30"/>
  <c r="L35" i="30"/>
  <c r="L36" i="30"/>
  <c r="L37" i="30"/>
  <c r="L38" i="30"/>
  <c r="L39" i="30"/>
  <c r="L40" i="30"/>
  <c r="L41" i="30"/>
  <c r="L42" i="30"/>
  <c r="L43" i="30"/>
  <c r="M43" i="30" s="1"/>
  <c r="G24" i="29"/>
  <c r="G25" i="29"/>
  <c r="G26" i="29"/>
  <c r="G22" i="29"/>
  <c r="G23" i="29"/>
  <c r="G14" i="29"/>
  <c r="G15" i="29"/>
  <c r="G16" i="29"/>
  <c r="G17" i="29"/>
  <c r="B18" i="29"/>
  <c r="B29" i="29" s="1"/>
  <c r="G19" i="29"/>
  <c r="G20" i="29"/>
  <c r="K8" i="149"/>
  <c r="K7" i="149"/>
  <c r="J9" i="30" l="1"/>
  <c r="L5" i="30"/>
  <c r="D6" i="30"/>
  <c r="F9" i="30"/>
  <c r="I6" i="30"/>
  <c r="J6" i="30"/>
  <c r="J10" i="30" s="1"/>
  <c r="F6" i="30"/>
  <c r="I9" i="30"/>
  <c r="H6" i="30"/>
  <c r="E10" i="30"/>
  <c r="H9" i="30"/>
  <c r="D9" i="30"/>
  <c r="K6" i="30"/>
  <c r="G6" i="30"/>
  <c r="K9" i="30"/>
  <c r="G9" i="30"/>
  <c r="C9" i="30"/>
  <c r="C6" i="30"/>
  <c r="L7" i="30"/>
  <c r="G7" i="29"/>
  <c r="G21" i="29"/>
  <c r="G3" i="29"/>
  <c r="G18" i="29"/>
  <c r="O27" i="148"/>
  <c r="O28" i="148"/>
  <c r="O29" i="148"/>
  <c r="O30" i="148"/>
  <c r="O31" i="148"/>
  <c r="O32" i="148"/>
  <c r="O33" i="148"/>
  <c r="O34" i="148"/>
  <c r="O35" i="148"/>
  <c r="O36" i="148"/>
  <c r="O37" i="148"/>
  <c r="O38" i="148"/>
  <c r="O39" i="148"/>
  <c r="O40" i="148"/>
  <c r="O41" i="148"/>
  <c r="O42" i="148"/>
  <c r="O43" i="148"/>
  <c r="O44" i="148"/>
  <c r="O45" i="148"/>
  <c r="O46" i="148"/>
  <c r="O47" i="148"/>
  <c r="O48" i="148"/>
  <c r="O49" i="148"/>
  <c r="O50" i="148"/>
  <c r="O51" i="148"/>
  <c r="O52" i="148"/>
  <c r="O53" i="148"/>
  <c r="O26" i="148"/>
  <c r="N27" i="148"/>
  <c r="N28" i="148"/>
  <c r="N29" i="148"/>
  <c r="N30" i="148"/>
  <c r="N31" i="148"/>
  <c r="N32" i="148"/>
  <c r="N33" i="148"/>
  <c r="N34" i="148"/>
  <c r="N35" i="148"/>
  <c r="N36" i="148"/>
  <c r="N37" i="148"/>
  <c r="N38" i="148"/>
  <c r="N39" i="148"/>
  <c r="N40" i="148"/>
  <c r="N41" i="148"/>
  <c r="N42" i="148"/>
  <c r="N43" i="148"/>
  <c r="N44" i="148"/>
  <c r="N45" i="148"/>
  <c r="N46" i="148"/>
  <c r="N47" i="148"/>
  <c r="N48" i="148"/>
  <c r="N49" i="148"/>
  <c r="N50" i="148"/>
  <c r="N51" i="148"/>
  <c r="N52" i="148"/>
  <c r="N53" i="148"/>
  <c r="L27" i="148"/>
  <c r="M27" i="148" s="1"/>
  <c r="L28" i="148"/>
  <c r="M28" i="148" s="1"/>
  <c r="L29" i="148"/>
  <c r="M29" i="148" s="1"/>
  <c r="L30" i="148"/>
  <c r="M30" i="148" s="1"/>
  <c r="L31" i="148"/>
  <c r="M31" i="148" s="1"/>
  <c r="L32" i="148"/>
  <c r="M32" i="148" s="1"/>
  <c r="L33" i="148"/>
  <c r="M33" i="148" s="1"/>
  <c r="L34" i="148"/>
  <c r="M34" i="148" s="1"/>
  <c r="L35" i="148"/>
  <c r="M35" i="148" s="1"/>
  <c r="L36" i="148"/>
  <c r="M36" i="148" s="1"/>
  <c r="L37" i="148"/>
  <c r="M37" i="148" s="1"/>
  <c r="L38" i="148"/>
  <c r="M38" i="148" s="1"/>
  <c r="L39" i="148"/>
  <c r="M39" i="148" s="1"/>
  <c r="L40" i="148"/>
  <c r="M40" i="148" s="1"/>
  <c r="L41" i="148"/>
  <c r="M41" i="148" s="1"/>
  <c r="L42" i="148"/>
  <c r="M42" i="148" s="1"/>
  <c r="L43" i="148"/>
  <c r="M43" i="148" s="1"/>
  <c r="L44" i="148"/>
  <c r="M44" i="148" s="1"/>
  <c r="L45" i="148"/>
  <c r="M45" i="148" s="1"/>
  <c r="L46" i="148"/>
  <c r="M46" i="148" s="1"/>
  <c r="L48" i="148"/>
  <c r="M48" i="148" s="1"/>
  <c r="L49" i="148"/>
  <c r="M49" i="148" s="1"/>
  <c r="L50" i="148"/>
  <c r="M50" i="148" s="1"/>
  <c r="L51" i="148"/>
  <c r="M51" i="148" s="1"/>
  <c r="L52" i="148"/>
  <c r="M52" i="148" s="1"/>
  <c r="L53" i="148"/>
  <c r="M53" i="148" s="1"/>
  <c r="C9" i="147"/>
  <c r="D9" i="147"/>
  <c r="E9" i="147"/>
  <c r="G9" i="147"/>
  <c r="H9" i="147"/>
  <c r="G6" i="147"/>
  <c r="B6" i="147"/>
  <c r="F10" i="30" l="1"/>
  <c r="D10" i="30"/>
  <c r="E6" i="147"/>
  <c r="E10" i="147" s="1"/>
  <c r="I9" i="147"/>
  <c r="I6" i="147"/>
  <c r="I10" i="147" s="1"/>
  <c r="F9" i="147"/>
  <c r="G10" i="147"/>
  <c r="L9" i="30"/>
  <c r="I10" i="30"/>
  <c r="L6" i="30"/>
  <c r="J6" i="147"/>
  <c r="H10" i="30"/>
  <c r="J9" i="147"/>
  <c r="K9" i="147"/>
  <c r="F6" i="147"/>
  <c r="F10" i="147" s="1"/>
  <c r="H6" i="147"/>
  <c r="H10" i="147" s="1"/>
  <c r="D6" i="147"/>
  <c r="D10" i="147" s="1"/>
  <c r="C6" i="147"/>
  <c r="C10" i="147" s="1"/>
  <c r="K6" i="147"/>
  <c r="G10" i="30"/>
  <c r="C10" i="30"/>
  <c r="K10" i="30"/>
  <c r="L10" i="30" s="1"/>
  <c r="B9" i="146"/>
  <c r="B6" i="146"/>
  <c r="J10" i="147" l="1"/>
  <c r="L5" i="146"/>
  <c r="J6" i="146"/>
  <c r="J9" i="146"/>
  <c r="J10" i="146" s="1"/>
  <c r="E6" i="146"/>
  <c r="F9" i="146"/>
  <c r="I6" i="146"/>
  <c r="G9" i="146"/>
  <c r="L7" i="146"/>
  <c r="C9" i="146"/>
  <c r="F6" i="146"/>
  <c r="K10" i="147"/>
  <c r="D6" i="146"/>
  <c r="K9" i="146"/>
  <c r="I9" i="146"/>
  <c r="E9" i="146"/>
  <c r="K6" i="146"/>
  <c r="L6" i="146" s="1"/>
  <c r="G6" i="146"/>
  <c r="C6" i="146"/>
  <c r="H6" i="146"/>
  <c r="B10" i="146"/>
  <c r="L8" i="146"/>
  <c r="H9" i="146"/>
  <c r="D9" i="146"/>
  <c r="L4" i="146"/>
  <c r="C6" i="139"/>
  <c r="D6" i="139"/>
  <c r="E6" i="139"/>
  <c r="F6" i="139"/>
  <c r="G6" i="139"/>
  <c r="H6" i="139"/>
  <c r="I6" i="139"/>
  <c r="J6" i="139"/>
  <c r="K6" i="139"/>
  <c r="B6" i="139"/>
  <c r="C10" i="138"/>
  <c r="D10" i="138"/>
  <c r="E10" i="138"/>
  <c r="F10" i="138"/>
  <c r="G10" i="138"/>
  <c r="H10" i="138"/>
  <c r="I10" i="138"/>
  <c r="J10" i="138"/>
  <c r="K10" i="138"/>
  <c r="B10" i="138"/>
  <c r="L8" i="138"/>
  <c r="L9" i="138"/>
  <c r="D10" i="146" l="1"/>
  <c r="C10" i="146"/>
  <c r="E10" i="146"/>
  <c r="I10" i="146"/>
  <c r="F10" i="146"/>
  <c r="G10" i="146"/>
  <c r="K10" i="146"/>
  <c r="L10" i="146" s="1"/>
  <c r="H10" i="146"/>
  <c r="L9" i="146"/>
  <c r="C6" i="80"/>
  <c r="D6" i="80"/>
  <c r="E6" i="80"/>
  <c r="F6" i="80"/>
  <c r="G6" i="80"/>
  <c r="H6" i="80"/>
  <c r="I6" i="80"/>
  <c r="J6" i="80"/>
  <c r="K6" i="80"/>
  <c r="K8" i="80" s="1"/>
  <c r="K9" i="80" s="1"/>
  <c r="B6" i="80"/>
  <c r="M4" i="120" l="1"/>
  <c r="M5" i="120"/>
  <c r="M3" i="120"/>
  <c r="H6" i="149"/>
  <c r="D6" i="149"/>
  <c r="N26" i="148"/>
  <c r="L26" i="148"/>
  <c r="M26" i="148" s="1"/>
  <c r="M21" i="147"/>
  <c r="N42" i="146"/>
  <c r="O42" i="146" s="1"/>
  <c r="L42" i="146"/>
  <c r="M42" i="146" s="1"/>
  <c r="N41" i="146"/>
  <c r="O41" i="146" s="1"/>
  <c r="L41" i="146"/>
  <c r="M41" i="146" s="1"/>
  <c r="N40" i="146"/>
  <c r="O40" i="146" s="1"/>
  <c r="L40" i="146"/>
  <c r="M40" i="146" s="1"/>
  <c r="N39" i="146"/>
  <c r="O39" i="146" s="1"/>
  <c r="L39" i="146"/>
  <c r="M39" i="146" s="1"/>
  <c r="N38" i="146"/>
  <c r="O38" i="146" s="1"/>
  <c r="L38" i="146"/>
  <c r="M38" i="146" s="1"/>
  <c r="N37" i="146"/>
  <c r="O37" i="146" s="1"/>
  <c r="L37" i="146"/>
  <c r="M37" i="146" s="1"/>
  <c r="N36" i="146"/>
  <c r="O36" i="146" s="1"/>
  <c r="L36" i="146"/>
  <c r="M36" i="146" s="1"/>
  <c r="N35" i="146"/>
  <c r="O35" i="146" s="1"/>
  <c r="L35" i="146"/>
  <c r="M35" i="146" s="1"/>
  <c r="N34" i="146"/>
  <c r="O34" i="146" s="1"/>
  <c r="L34" i="146"/>
  <c r="M34" i="146" s="1"/>
  <c r="N33" i="146"/>
  <c r="O33" i="146" s="1"/>
  <c r="L33" i="146"/>
  <c r="M33" i="146" s="1"/>
  <c r="N32" i="146"/>
  <c r="O32" i="146" s="1"/>
  <c r="L32" i="146"/>
  <c r="M32" i="146" s="1"/>
  <c r="N31" i="146"/>
  <c r="O31" i="146" s="1"/>
  <c r="L31" i="146"/>
  <c r="M31" i="146" s="1"/>
  <c r="N30" i="146"/>
  <c r="O30" i="146" s="1"/>
  <c r="L30" i="146"/>
  <c r="M30" i="146" s="1"/>
  <c r="N29" i="146"/>
  <c r="O29" i="146" s="1"/>
  <c r="L29" i="146"/>
  <c r="M29" i="146" s="1"/>
  <c r="N28" i="146"/>
  <c r="O28" i="146" s="1"/>
  <c r="L28" i="146"/>
  <c r="M28" i="146" s="1"/>
  <c r="N27" i="146"/>
  <c r="O27" i="146" s="1"/>
  <c r="M27" i="146"/>
  <c r="N26" i="146"/>
  <c r="O26" i="146" s="1"/>
  <c r="L26" i="146"/>
  <c r="M26" i="146" s="1"/>
  <c r="N25" i="146"/>
  <c r="O25" i="146" s="1"/>
  <c r="L25" i="146"/>
  <c r="M25" i="146" s="1"/>
  <c r="N24" i="146"/>
  <c r="O24" i="146" s="1"/>
  <c r="L24" i="146"/>
  <c r="M24" i="146" s="1"/>
  <c r="N23" i="146"/>
  <c r="O23" i="146" s="1"/>
  <c r="L23" i="146"/>
  <c r="M23" i="146" s="1"/>
  <c r="N22" i="146"/>
  <c r="O22" i="146" s="1"/>
  <c r="M22" i="146"/>
  <c r="N21" i="146"/>
  <c r="O21" i="146" s="1"/>
  <c r="L21" i="146"/>
  <c r="M21" i="146" s="1"/>
  <c r="N20" i="146"/>
  <c r="O20" i="146" s="1"/>
  <c r="L20" i="146"/>
  <c r="M20" i="146" s="1"/>
  <c r="N19" i="146"/>
  <c r="O19" i="146" s="1"/>
  <c r="M19" i="146"/>
  <c r="N18" i="146"/>
  <c r="O18" i="146" s="1"/>
  <c r="L18" i="146"/>
  <c r="M18" i="146" s="1"/>
  <c r="N17" i="146"/>
  <c r="O17" i="146" s="1"/>
  <c r="L17" i="146"/>
  <c r="M17" i="146" s="1"/>
  <c r="N16" i="146"/>
  <c r="O16" i="146" s="1"/>
  <c r="L16" i="146"/>
  <c r="M16" i="146" s="1"/>
  <c r="K51" i="145"/>
  <c r="J51" i="145"/>
  <c r="I51" i="145"/>
  <c r="H51" i="145"/>
  <c r="G51" i="145"/>
  <c r="F51" i="145"/>
  <c r="E51" i="145"/>
  <c r="D51" i="145"/>
  <c r="C51" i="145"/>
  <c r="B51" i="145"/>
  <c r="K17" i="145"/>
  <c r="K50" i="145" s="1"/>
  <c r="J17" i="145"/>
  <c r="I17" i="145"/>
  <c r="I50" i="145" s="1"/>
  <c r="H17" i="145"/>
  <c r="G17" i="145"/>
  <c r="G50" i="145" s="1"/>
  <c r="F17" i="145"/>
  <c r="E17" i="145"/>
  <c r="E50" i="145" s="1"/>
  <c r="D17" i="145"/>
  <c r="C17" i="145"/>
  <c r="C50" i="145" s="1"/>
  <c r="B17" i="145"/>
  <c r="K16" i="145"/>
  <c r="K49" i="145" s="1"/>
  <c r="J16" i="145"/>
  <c r="I16" i="145"/>
  <c r="I49" i="145" s="1"/>
  <c r="H16" i="145"/>
  <c r="G16" i="145"/>
  <c r="G49" i="145" s="1"/>
  <c r="F16" i="145"/>
  <c r="E16" i="145"/>
  <c r="E49" i="145" s="1"/>
  <c r="D16" i="145"/>
  <c r="C16" i="145"/>
  <c r="C49" i="145" s="1"/>
  <c r="B16" i="145"/>
  <c r="K15" i="145"/>
  <c r="K48" i="145" s="1"/>
  <c r="J15" i="145"/>
  <c r="I15" i="145"/>
  <c r="I48" i="145" s="1"/>
  <c r="H15" i="145"/>
  <c r="G15" i="145"/>
  <c r="G48" i="145" s="1"/>
  <c r="F15" i="145"/>
  <c r="E15" i="145"/>
  <c r="E48" i="145" s="1"/>
  <c r="D15" i="145"/>
  <c r="C15" i="145"/>
  <c r="C48" i="145" s="1"/>
  <c r="B15" i="145"/>
  <c r="L12" i="145"/>
  <c r="M12" i="145" s="1"/>
  <c r="L11" i="145"/>
  <c r="M11" i="145" s="1"/>
  <c r="L10" i="145"/>
  <c r="M10" i="145" s="1"/>
  <c r="L9" i="145"/>
  <c r="M9" i="145" s="1"/>
  <c r="L8" i="145"/>
  <c r="M8" i="145" s="1"/>
  <c r="L7" i="145"/>
  <c r="M7" i="145" s="1"/>
  <c r="L6" i="145"/>
  <c r="M6" i="145" s="1"/>
  <c r="L5" i="145"/>
  <c r="M5" i="145" s="1"/>
  <c r="L4" i="145"/>
  <c r="M4" i="145" s="1"/>
  <c r="K17" i="144"/>
  <c r="J17" i="144"/>
  <c r="I17" i="144"/>
  <c r="H17" i="144"/>
  <c r="G17" i="144"/>
  <c r="F17" i="144"/>
  <c r="E17" i="144"/>
  <c r="D17" i="144"/>
  <c r="C17" i="144"/>
  <c r="B17" i="144"/>
  <c r="K16" i="144"/>
  <c r="J16" i="144"/>
  <c r="I16" i="144"/>
  <c r="H16" i="144"/>
  <c r="G16" i="144"/>
  <c r="F16" i="144"/>
  <c r="E16" i="144"/>
  <c r="D16" i="144"/>
  <c r="C16" i="144"/>
  <c r="B16" i="144"/>
  <c r="K15" i="144"/>
  <c r="J15" i="144"/>
  <c r="I15" i="144"/>
  <c r="H15" i="144"/>
  <c r="G15" i="144"/>
  <c r="F15" i="144"/>
  <c r="E15" i="144"/>
  <c r="D15" i="144"/>
  <c r="C15" i="144"/>
  <c r="B15" i="144"/>
  <c r="L12" i="144"/>
  <c r="M12" i="144" s="1"/>
  <c r="L11" i="144"/>
  <c r="M11" i="144" s="1"/>
  <c r="L10" i="144"/>
  <c r="M10" i="144" s="1"/>
  <c r="L9" i="144"/>
  <c r="M9" i="144" s="1"/>
  <c r="L8" i="144"/>
  <c r="M8" i="144" s="1"/>
  <c r="L7" i="144"/>
  <c r="M7" i="144" s="1"/>
  <c r="L6" i="144"/>
  <c r="M6" i="144" s="1"/>
  <c r="L5" i="144"/>
  <c r="M5" i="144" s="1"/>
  <c r="L4" i="144"/>
  <c r="M4" i="144" s="1"/>
  <c r="K6" i="143"/>
  <c r="J6" i="143"/>
  <c r="I6" i="143"/>
  <c r="H6" i="143"/>
  <c r="G6" i="143"/>
  <c r="F6" i="143"/>
  <c r="E6" i="143"/>
  <c r="D6" i="143"/>
  <c r="C6" i="143"/>
  <c r="K5" i="143"/>
  <c r="J5" i="143"/>
  <c r="I5" i="143"/>
  <c r="H5" i="143"/>
  <c r="G5" i="143"/>
  <c r="F5" i="143"/>
  <c r="E5" i="143"/>
  <c r="D5" i="143"/>
  <c r="C5" i="143"/>
  <c r="K4" i="143"/>
  <c r="J4" i="143"/>
  <c r="I4" i="143"/>
  <c r="H4" i="143"/>
  <c r="G4" i="143"/>
  <c r="F4" i="143"/>
  <c r="E4" i="143"/>
  <c r="D4" i="143"/>
  <c r="C4" i="143"/>
  <c r="N6" i="142"/>
  <c r="O6" i="142" s="1"/>
  <c r="L6" i="142"/>
  <c r="M6" i="142" s="1"/>
  <c r="N5" i="142"/>
  <c r="O5" i="142" s="1"/>
  <c r="L5" i="142"/>
  <c r="M5" i="142" s="1"/>
  <c r="N4" i="142"/>
  <c r="O4" i="142" s="1"/>
  <c r="L4" i="142"/>
  <c r="M4" i="142" s="1"/>
  <c r="N6" i="141"/>
  <c r="O6" i="141" s="1"/>
  <c r="L6" i="141"/>
  <c r="M6" i="141" s="1"/>
  <c r="N5" i="141"/>
  <c r="O5" i="141" s="1"/>
  <c r="L5" i="141"/>
  <c r="M5" i="141" s="1"/>
  <c r="N4" i="141"/>
  <c r="O4" i="141" s="1"/>
  <c r="L4" i="141"/>
  <c r="M4" i="141" s="1"/>
  <c r="N6" i="140"/>
  <c r="O6" i="140" s="1"/>
  <c r="L6" i="140"/>
  <c r="M6" i="140" s="1"/>
  <c r="N5" i="140"/>
  <c r="O5" i="140" s="1"/>
  <c r="L5" i="140"/>
  <c r="M5" i="140" s="1"/>
  <c r="N4" i="140"/>
  <c r="O4" i="140" s="1"/>
  <c r="L4" i="140"/>
  <c r="M4" i="140" s="1"/>
  <c r="K9" i="139"/>
  <c r="K8" i="139"/>
  <c r="I8" i="139"/>
  <c r="J9" i="139"/>
  <c r="I9" i="139"/>
  <c r="H9" i="139"/>
  <c r="G8" i="139"/>
  <c r="F9" i="139"/>
  <c r="E9" i="139"/>
  <c r="D9" i="139"/>
  <c r="C8" i="139"/>
  <c r="B9" i="139"/>
  <c r="L5" i="139"/>
  <c r="L4" i="139"/>
  <c r="K18" i="138"/>
  <c r="J18" i="138"/>
  <c r="I17" i="138"/>
  <c r="H18" i="138"/>
  <c r="G18" i="138"/>
  <c r="F18" i="138"/>
  <c r="E17" i="138"/>
  <c r="D18" i="138"/>
  <c r="C18" i="138"/>
  <c r="B18" i="138"/>
  <c r="M9" i="138"/>
  <c r="M8" i="138"/>
  <c r="K6" i="138"/>
  <c r="J6" i="138"/>
  <c r="I6" i="138"/>
  <c r="H6" i="138"/>
  <c r="G6" i="138"/>
  <c r="F6" i="138"/>
  <c r="E6" i="138"/>
  <c r="D6" i="138"/>
  <c r="C6" i="138"/>
  <c r="B6" i="138"/>
  <c r="L5" i="138"/>
  <c r="M5" i="138" s="1"/>
  <c r="L4" i="138"/>
  <c r="M4" i="138" s="1"/>
  <c r="K15" i="137"/>
  <c r="J15" i="137"/>
  <c r="I15" i="137"/>
  <c r="H15" i="137"/>
  <c r="G15" i="137"/>
  <c r="F15" i="137"/>
  <c r="E15" i="137"/>
  <c r="D15" i="137"/>
  <c r="C15" i="137"/>
  <c r="K14" i="137"/>
  <c r="J14" i="137"/>
  <c r="I14" i="137"/>
  <c r="H14" i="137"/>
  <c r="G14" i="137"/>
  <c r="F14" i="137"/>
  <c r="E14" i="137"/>
  <c r="D14" i="137"/>
  <c r="C14" i="137"/>
  <c r="K19" i="137"/>
  <c r="J19" i="137"/>
  <c r="I19" i="137"/>
  <c r="H19" i="137"/>
  <c r="G19" i="137"/>
  <c r="F19" i="137"/>
  <c r="E19" i="137"/>
  <c r="D19" i="137"/>
  <c r="C19" i="137"/>
  <c r="B11" i="137"/>
  <c r="B19" i="137" s="1"/>
  <c r="L10" i="137"/>
  <c r="M10" i="137" s="1"/>
  <c r="L9" i="137"/>
  <c r="M9" i="137" s="1"/>
  <c r="L6" i="137"/>
  <c r="M6" i="137" s="1"/>
  <c r="B6" i="137"/>
  <c r="B15" i="137" s="1"/>
  <c r="L5" i="137"/>
  <c r="M5" i="137" s="1"/>
  <c r="L4" i="137"/>
  <c r="M4" i="137" s="1"/>
  <c r="K9" i="136"/>
  <c r="J9" i="136"/>
  <c r="I9" i="136"/>
  <c r="H9" i="136"/>
  <c r="G9" i="136"/>
  <c r="F9" i="136"/>
  <c r="E9" i="136"/>
  <c r="D9" i="136"/>
  <c r="C9" i="136"/>
  <c r="B9" i="136"/>
  <c r="L5" i="136"/>
  <c r="M5" i="136" s="1"/>
  <c r="L4" i="136"/>
  <c r="M4" i="136" s="1"/>
  <c r="K8" i="135"/>
  <c r="J9" i="135"/>
  <c r="I8" i="135"/>
  <c r="H9" i="135"/>
  <c r="G9" i="135"/>
  <c r="F9" i="135"/>
  <c r="E8" i="135"/>
  <c r="D9" i="135"/>
  <c r="C9" i="135"/>
  <c r="B9" i="135"/>
  <c r="N5" i="135"/>
  <c r="L5" i="135"/>
  <c r="M5" i="135" s="1"/>
  <c r="N4" i="135"/>
  <c r="L4" i="135"/>
  <c r="M4" i="135" s="1"/>
  <c r="J10" i="134"/>
  <c r="I10" i="134"/>
  <c r="H10" i="134"/>
  <c r="G10" i="134"/>
  <c r="F10" i="134"/>
  <c r="E10" i="134"/>
  <c r="D10" i="134"/>
  <c r="C10" i="134"/>
  <c r="B10" i="134"/>
  <c r="N5" i="134"/>
  <c r="O5" i="134" s="1"/>
  <c r="L5" i="134"/>
  <c r="N4" i="134"/>
  <c r="O4" i="134" s="1"/>
  <c r="L4" i="134"/>
  <c r="D15" i="138" l="1"/>
  <c r="D11" i="138"/>
  <c r="H15" i="138"/>
  <c r="H11" i="138"/>
  <c r="E15" i="138"/>
  <c r="E11" i="138"/>
  <c r="I15" i="138"/>
  <c r="I11" i="138"/>
  <c r="B15" i="138"/>
  <c r="B11" i="138"/>
  <c r="F15" i="138"/>
  <c r="F11" i="138"/>
  <c r="J15" i="138"/>
  <c r="J11" i="138"/>
  <c r="C15" i="138"/>
  <c r="C11" i="138"/>
  <c r="G15" i="138"/>
  <c r="G11" i="138"/>
  <c r="K15" i="138"/>
  <c r="K11" i="138"/>
  <c r="G8" i="135"/>
  <c r="C8" i="135"/>
  <c r="I9" i="135"/>
  <c r="E9" i="135"/>
  <c r="C17" i="138"/>
  <c r="G17" i="138"/>
  <c r="K17" i="138"/>
  <c r="E18" i="138"/>
  <c r="I18" i="138"/>
  <c r="K9" i="135"/>
  <c r="B14" i="137"/>
  <c r="K10" i="134"/>
  <c r="E8" i="139"/>
  <c r="G9" i="139"/>
  <c r="C9" i="139"/>
  <c r="D9" i="149"/>
  <c r="F9" i="149"/>
  <c r="H9" i="149"/>
  <c r="J9" i="149"/>
  <c r="F6" i="149"/>
  <c r="J6" i="149"/>
  <c r="C6" i="149"/>
  <c r="E6" i="149"/>
  <c r="G6" i="149"/>
  <c r="I6" i="149"/>
  <c r="K6" i="149"/>
  <c r="C9" i="149"/>
  <c r="E9" i="149"/>
  <c r="G9" i="149"/>
  <c r="I9" i="149"/>
  <c r="K9" i="149"/>
  <c r="L4" i="148"/>
  <c r="M4" i="148" s="1"/>
  <c r="N5" i="148"/>
  <c r="O5" i="148" s="1"/>
  <c r="B6" i="148"/>
  <c r="D6" i="148"/>
  <c r="F6" i="148"/>
  <c r="H6" i="148"/>
  <c r="J6" i="148"/>
  <c r="N7" i="148"/>
  <c r="O7" i="148" s="1"/>
  <c r="L8" i="148"/>
  <c r="M8" i="148" s="1"/>
  <c r="C9" i="148"/>
  <c r="E9" i="148"/>
  <c r="G9" i="148"/>
  <c r="I9" i="148"/>
  <c r="N4" i="148"/>
  <c r="O4" i="148" s="1"/>
  <c r="L5" i="148"/>
  <c r="M5" i="148" s="1"/>
  <c r="C6" i="148"/>
  <c r="E6" i="148"/>
  <c r="G6" i="148"/>
  <c r="I6" i="148"/>
  <c r="K6" i="148"/>
  <c r="L7" i="148"/>
  <c r="M7" i="148" s="1"/>
  <c r="N8" i="148"/>
  <c r="O8" i="148" s="1"/>
  <c r="B9" i="148"/>
  <c r="D9" i="148"/>
  <c r="F9" i="148"/>
  <c r="H9" i="148"/>
  <c r="J9" i="148"/>
  <c r="E15" i="147"/>
  <c r="E59" i="147" s="1"/>
  <c r="C18" i="147"/>
  <c r="C61" i="147" s="1"/>
  <c r="K16" i="147"/>
  <c r="B9" i="147"/>
  <c r="N4" i="146"/>
  <c r="O4" i="146" s="1"/>
  <c r="N8" i="146"/>
  <c r="O8" i="146" s="1"/>
  <c r="N5" i="146"/>
  <c r="O5" i="146" s="1"/>
  <c r="N7" i="146"/>
  <c r="O7" i="146" s="1"/>
  <c r="N43" i="146"/>
  <c r="O43" i="146" s="1"/>
  <c r="L43" i="146"/>
  <c r="B48" i="145"/>
  <c r="D48" i="145"/>
  <c r="F48" i="145"/>
  <c r="H48" i="145"/>
  <c r="J48" i="145"/>
  <c r="J18" i="145"/>
  <c r="J21" i="145" s="1"/>
  <c r="L15" i="145"/>
  <c r="M15" i="145" s="1"/>
  <c r="B49" i="145"/>
  <c r="D49" i="145"/>
  <c r="F49" i="145"/>
  <c r="H49" i="145"/>
  <c r="J49" i="145"/>
  <c r="L16" i="145"/>
  <c r="M16" i="145" s="1"/>
  <c r="B50" i="145"/>
  <c r="D50" i="145"/>
  <c r="F50" i="145"/>
  <c r="H50" i="145"/>
  <c r="J50" i="145"/>
  <c r="L17" i="145"/>
  <c r="M17" i="145" s="1"/>
  <c r="B18" i="145"/>
  <c r="B23" i="145" s="1"/>
  <c r="F18" i="145"/>
  <c r="F23" i="145" s="1"/>
  <c r="N15" i="145"/>
  <c r="O15" i="145" s="1"/>
  <c r="N16" i="145"/>
  <c r="O16" i="145" s="1"/>
  <c r="N17" i="145"/>
  <c r="O17" i="145" s="1"/>
  <c r="D18" i="145"/>
  <c r="D23" i="145" s="1"/>
  <c r="H18" i="145"/>
  <c r="H23" i="145" s="1"/>
  <c r="C18" i="145"/>
  <c r="C21" i="145" s="1"/>
  <c r="E18" i="145"/>
  <c r="E22" i="145" s="1"/>
  <c r="G18" i="145"/>
  <c r="G21" i="145" s="1"/>
  <c r="I18" i="145"/>
  <c r="I21" i="145" s="1"/>
  <c r="K18" i="145"/>
  <c r="K22" i="145" s="1"/>
  <c r="L15" i="144"/>
  <c r="M15" i="144" s="1"/>
  <c r="N15" i="144"/>
  <c r="O15" i="144" s="1"/>
  <c r="L16" i="144"/>
  <c r="M16" i="144" s="1"/>
  <c r="N16" i="144"/>
  <c r="O16" i="144" s="1"/>
  <c r="L17" i="144"/>
  <c r="M17" i="144" s="1"/>
  <c r="N17" i="144"/>
  <c r="O17" i="144" s="1"/>
  <c r="B18" i="144"/>
  <c r="B21" i="144" s="1"/>
  <c r="D18" i="144"/>
  <c r="D22" i="144" s="1"/>
  <c r="F18" i="144"/>
  <c r="F21" i="144" s="1"/>
  <c r="H18" i="144"/>
  <c r="H22" i="144" s="1"/>
  <c r="J18" i="144"/>
  <c r="J21" i="144" s="1"/>
  <c r="C18" i="144"/>
  <c r="C22" i="144" s="1"/>
  <c r="E18" i="144"/>
  <c r="E21" i="144" s="1"/>
  <c r="G18" i="144"/>
  <c r="G22" i="144" s="1"/>
  <c r="I18" i="144"/>
  <c r="I21" i="144" s="1"/>
  <c r="K18" i="144"/>
  <c r="L4" i="143"/>
  <c r="M4" i="143" s="1"/>
  <c r="N4" i="143"/>
  <c r="O4" i="143" s="1"/>
  <c r="L5" i="143"/>
  <c r="M5" i="143" s="1"/>
  <c r="N5" i="143"/>
  <c r="O5" i="143" s="1"/>
  <c r="L6" i="143"/>
  <c r="M6" i="143" s="1"/>
  <c r="N6" i="143"/>
  <c r="O6" i="143" s="1"/>
  <c r="B7" i="143"/>
  <c r="B12" i="143" s="1"/>
  <c r="D7" i="143"/>
  <c r="D11" i="143" s="1"/>
  <c r="F7" i="143"/>
  <c r="F12" i="143" s="1"/>
  <c r="H7" i="143"/>
  <c r="H11" i="143" s="1"/>
  <c r="J7" i="143"/>
  <c r="J12" i="143" s="1"/>
  <c r="C7" i="143"/>
  <c r="C11" i="143" s="1"/>
  <c r="E7" i="143"/>
  <c r="E12" i="143" s="1"/>
  <c r="G7" i="143"/>
  <c r="G11" i="143" s="1"/>
  <c r="I7" i="143"/>
  <c r="I12" i="143" s="1"/>
  <c r="K7" i="143"/>
  <c r="L6" i="139"/>
  <c r="B8" i="139"/>
  <c r="D8" i="139"/>
  <c r="F8" i="139"/>
  <c r="H8" i="139"/>
  <c r="J8" i="139"/>
  <c r="L6" i="138"/>
  <c r="M6" i="138" s="1"/>
  <c r="L10" i="138"/>
  <c r="M10" i="138" s="1"/>
  <c r="B14" i="138"/>
  <c r="B16" i="138" s="1"/>
  <c r="D14" i="138"/>
  <c r="D16" i="138" s="1"/>
  <c r="F14" i="138"/>
  <c r="H14" i="138"/>
  <c r="J14" i="138"/>
  <c r="C14" i="138"/>
  <c r="E14" i="138"/>
  <c r="G14" i="138"/>
  <c r="I14" i="138"/>
  <c r="K14" i="138"/>
  <c r="B17" i="138"/>
  <c r="D17" i="138"/>
  <c r="F17" i="138"/>
  <c r="H17" i="138"/>
  <c r="J17" i="138"/>
  <c r="L11" i="137"/>
  <c r="M11" i="137" s="1"/>
  <c r="B18" i="137"/>
  <c r="D18" i="137"/>
  <c r="F18" i="137"/>
  <c r="H18" i="137"/>
  <c r="J18" i="137"/>
  <c r="C18" i="137"/>
  <c r="E18" i="137"/>
  <c r="G18" i="137"/>
  <c r="I18" i="137"/>
  <c r="K18" i="137"/>
  <c r="L6" i="136"/>
  <c r="M6" i="136" s="1"/>
  <c r="B8" i="136"/>
  <c r="D8" i="136"/>
  <c r="F8" i="136"/>
  <c r="H8" i="136"/>
  <c r="J8" i="136"/>
  <c r="C8" i="136"/>
  <c r="E8" i="136"/>
  <c r="G8" i="136"/>
  <c r="I8" i="136"/>
  <c r="K8" i="136"/>
  <c r="L6" i="135"/>
  <c r="M6" i="135" s="1"/>
  <c r="N6" i="135"/>
  <c r="B8" i="135"/>
  <c r="D8" i="135"/>
  <c r="F8" i="135"/>
  <c r="H8" i="135"/>
  <c r="J8" i="135"/>
  <c r="L6" i="134"/>
  <c r="M6" i="134" s="1"/>
  <c r="N6" i="134"/>
  <c r="O6" i="134" s="1"/>
  <c r="B9" i="134"/>
  <c r="D9" i="134"/>
  <c r="F9" i="134"/>
  <c r="H9" i="134"/>
  <c r="J9" i="134"/>
  <c r="M4" i="134"/>
  <c r="M5" i="134"/>
  <c r="C9" i="134"/>
  <c r="E9" i="134"/>
  <c r="G9" i="134"/>
  <c r="I9" i="134"/>
  <c r="K9" i="134"/>
  <c r="I23" i="145" l="1"/>
  <c r="G16" i="138"/>
  <c r="C16" i="138"/>
  <c r="I22" i="145"/>
  <c r="J16" i="138"/>
  <c r="K17" i="147"/>
  <c r="K60" i="147" s="1"/>
  <c r="C17" i="147"/>
  <c r="C60" i="147" s="1"/>
  <c r="G22" i="145"/>
  <c r="E21" i="145"/>
  <c r="J22" i="145"/>
  <c r="E23" i="145"/>
  <c r="C22" i="145"/>
  <c r="J23" i="145"/>
  <c r="I16" i="138"/>
  <c r="H16" i="138"/>
  <c r="E16" i="138"/>
  <c r="F16" i="138"/>
  <c r="I11" i="143"/>
  <c r="J11" i="143"/>
  <c r="B11" i="143"/>
  <c r="E22" i="144"/>
  <c r="F22" i="144"/>
  <c r="E11" i="143"/>
  <c r="F11" i="143"/>
  <c r="I22" i="144"/>
  <c r="J22" i="144"/>
  <c r="B22" i="144"/>
  <c r="H22" i="145"/>
  <c r="B22" i="145"/>
  <c r="H21" i="145"/>
  <c r="B21" i="145"/>
  <c r="K18" i="147"/>
  <c r="K61" i="147" s="1"/>
  <c r="I10" i="149"/>
  <c r="I15" i="149" s="1"/>
  <c r="E10" i="149"/>
  <c r="E15" i="149" s="1"/>
  <c r="J10" i="149"/>
  <c r="J15" i="149" s="1"/>
  <c r="B15" i="149"/>
  <c r="H10" i="149"/>
  <c r="D10" i="149"/>
  <c r="K10" i="149"/>
  <c r="G10" i="149"/>
  <c r="C10" i="149"/>
  <c r="F10" i="149"/>
  <c r="I10" i="148"/>
  <c r="I19" i="148" s="1"/>
  <c r="E10" i="148"/>
  <c r="E16" i="148" s="1"/>
  <c r="L9" i="148"/>
  <c r="M9" i="148" s="1"/>
  <c r="N9" i="148"/>
  <c r="O9" i="148" s="1"/>
  <c r="J10" i="148"/>
  <c r="F10" i="148"/>
  <c r="F16" i="148" s="1"/>
  <c r="B10" i="148"/>
  <c r="K10" i="148"/>
  <c r="K16" i="148" s="1"/>
  <c r="N6" i="148"/>
  <c r="O6" i="148" s="1"/>
  <c r="L6" i="148"/>
  <c r="M6" i="148" s="1"/>
  <c r="G10" i="148"/>
  <c r="C10" i="148"/>
  <c r="C16" i="148" s="1"/>
  <c r="H10" i="148"/>
  <c r="H19" i="148" s="1"/>
  <c r="D10" i="148"/>
  <c r="H16" i="147"/>
  <c r="D16" i="147"/>
  <c r="G20" i="147"/>
  <c r="G15" i="147"/>
  <c r="G59" i="147" s="1"/>
  <c r="G16" i="147"/>
  <c r="G14" i="147"/>
  <c r="G58" i="147" s="1"/>
  <c r="E20" i="147"/>
  <c r="E14" i="147"/>
  <c r="E58" i="147" s="1"/>
  <c r="G18" i="147"/>
  <c r="G61" i="147" s="1"/>
  <c r="E17" i="147"/>
  <c r="E60" i="147" s="1"/>
  <c r="B10" i="147"/>
  <c r="G17" i="147"/>
  <c r="G60" i="147" s="1"/>
  <c r="K20" i="147"/>
  <c r="K15" i="147"/>
  <c r="K59" i="147" s="1"/>
  <c r="C20" i="147"/>
  <c r="C15" i="147"/>
  <c r="C59" i="147" s="1"/>
  <c r="E19" i="147"/>
  <c r="K14" i="147"/>
  <c r="K58" i="147" s="1"/>
  <c r="E16" i="147"/>
  <c r="C14" i="147"/>
  <c r="C58" i="147" s="1"/>
  <c r="E18" i="147"/>
  <c r="E61" i="147" s="1"/>
  <c r="K19" i="147"/>
  <c r="G19" i="147"/>
  <c r="C19" i="147"/>
  <c r="C16" i="147"/>
  <c r="M43" i="146"/>
  <c r="N6" i="146"/>
  <c r="O6" i="146" s="1"/>
  <c r="M5" i="146"/>
  <c r="N9" i="146"/>
  <c r="O9" i="146" s="1"/>
  <c r="M8" i="146"/>
  <c r="M7" i="146"/>
  <c r="M4" i="146"/>
  <c r="N18" i="145"/>
  <c r="O18" i="145" s="1"/>
  <c r="L18" i="145"/>
  <c r="M18" i="145" s="1"/>
  <c r="F22" i="145"/>
  <c r="D22" i="145"/>
  <c r="F21" i="145"/>
  <c r="D21" i="145"/>
  <c r="K23" i="145"/>
  <c r="G23" i="145"/>
  <c r="C23" i="145"/>
  <c r="K21" i="145"/>
  <c r="N18" i="144"/>
  <c r="O18" i="144" s="1"/>
  <c r="L18" i="144"/>
  <c r="M18" i="144" s="1"/>
  <c r="K23" i="144"/>
  <c r="G23" i="144"/>
  <c r="C23" i="144"/>
  <c r="K21" i="144"/>
  <c r="G21" i="144"/>
  <c r="C21" i="144"/>
  <c r="H23" i="144"/>
  <c r="D23" i="144"/>
  <c r="H21" i="144"/>
  <c r="D21" i="144"/>
  <c r="I23" i="144"/>
  <c r="E23" i="144"/>
  <c r="K22" i="144"/>
  <c r="J23" i="144"/>
  <c r="F23" i="144"/>
  <c r="B23" i="144"/>
  <c r="N7" i="143"/>
  <c r="O7" i="143" s="1"/>
  <c r="L7" i="143"/>
  <c r="M7" i="143" s="1"/>
  <c r="K10" i="143"/>
  <c r="G10" i="143"/>
  <c r="C10" i="143"/>
  <c r="K12" i="143"/>
  <c r="G12" i="143"/>
  <c r="C12" i="143"/>
  <c r="H10" i="143"/>
  <c r="D10" i="143"/>
  <c r="H12" i="143"/>
  <c r="D12" i="143"/>
  <c r="I10" i="143"/>
  <c r="E10" i="143"/>
  <c r="K11" i="143"/>
  <c r="J10" i="143"/>
  <c r="F10" i="143"/>
  <c r="B10" i="143"/>
  <c r="K16" i="138"/>
  <c r="N9" i="138"/>
  <c r="L11" i="138"/>
  <c r="M11" i="138" s="1"/>
  <c r="N8" i="138"/>
  <c r="N4" i="138"/>
  <c r="N5" i="138"/>
  <c r="F19" i="148" l="1"/>
  <c r="E18" i="149"/>
  <c r="I18" i="149"/>
  <c r="B18" i="149"/>
  <c r="E19" i="148"/>
  <c r="D19" i="147"/>
  <c r="H19" i="147"/>
  <c r="J18" i="149"/>
  <c r="F16" i="149"/>
  <c r="F17" i="149"/>
  <c r="F14" i="149"/>
  <c r="F13" i="149"/>
  <c r="C13" i="149"/>
  <c r="C16" i="149"/>
  <c r="C14" i="149"/>
  <c r="C17" i="149"/>
  <c r="G13" i="149"/>
  <c r="G16" i="149"/>
  <c r="G14" i="149"/>
  <c r="G17" i="149"/>
  <c r="K13" i="149"/>
  <c r="K16" i="149"/>
  <c r="K14" i="149"/>
  <c r="K17" i="149"/>
  <c r="D15" i="149"/>
  <c r="D16" i="149"/>
  <c r="D13" i="149"/>
  <c r="D17" i="149"/>
  <c r="D14" i="149"/>
  <c r="F18" i="149"/>
  <c r="G18" i="149"/>
  <c r="F15" i="149"/>
  <c r="C15" i="149"/>
  <c r="G15" i="149"/>
  <c r="K15" i="149"/>
  <c r="H15" i="149"/>
  <c r="H16" i="149"/>
  <c r="H13" i="149"/>
  <c r="H17" i="149"/>
  <c r="H14" i="149"/>
  <c r="D18" i="149"/>
  <c r="H18" i="149"/>
  <c r="B16" i="149"/>
  <c r="B17" i="149"/>
  <c r="B14" i="149"/>
  <c r="B13" i="149"/>
  <c r="J16" i="149"/>
  <c r="J17" i="149"/>
  <c r="J14" i="149"/>
  <c r="J13" i="149"/>
  <c r="E14" i="149"/>
  <c r="E17" i="149"/>
  <c r="E13" i="149"/>
  <c r="E16" i="149"/>
  <c r="I14" i="149"/>
  <c r="I17" i="149"/>
  <c r="I13" i="149"/>
  <c r="I16" i="149"/>
  <c r="C18" i="149"/>
  <c r="K18" i="149"/>
  <c r="D20" i="148"/>
  <c r="D17" i="148"/>
  <c r="D14" i="148"/>
  <c r="D18" i="148"/>
  <c r="D15" i="148"/>
  <c r="D16" i="148"/>
  <c r="G20" i="148"/>
  <c r="G14" i="148"/>
  <c r="G15" i="148"/>
  <c r="G18" i="148"/>
  <c r="G17" i="148"/>
  <c r="K20" i="148"/>
  <c r="N10" i="148"/>
  <c r="O10" i="148" s="1"/>
  <c r="K14" i="148"/>
  <c r="L10" i="148"/>
  <c r="M10" i="148" s="1"/>
  <c r="K15" i="148"/>
  <c r="K18" i="148"/>
  <c r="K17" i="148"/>
  <c r="B20" i="148"/>
  <c r="B15" i="148"/>
  <c r="B17" i="148"/>
  <c r="B18" i="148"/>
  <c r="B14" i="148"/>
  <c r="J20" i="148"/>
  <c r="J15" i="148"/>
  <c r="J17" i="148"/>
  <c r="J18" i="148"/>
  <c r="J14" i="148"/>
  <c r="K19" i="148"/>
  <c r="I20" i="148"/>
  <c r="I14" i="148"/>
  <c r="I18" i="148"/>
  <c r="I17" i="148"/>
  <c r="I15" i="148"/>
  <c r="D19" i="148"/>
  <c r="H20" i="148"/>
  <c r="H17" i="148"/>
  <c r="H14" i="148"/>
  <c r="H18" i="148"/>
  <c r="H15" i="148"/>
  <c r="H16" i="148"/>
  <c r="C20" i="148"/>
  <c r="C14" i="148"/>
  <c r="C15" i="148"/>
  <c r="C18" i="148"/>
  <c r="C17" i="148"/>
  <c r="G16" i="148"/>
  <c r="B19" i="148"/>
  <c r="J19" i="148"/>
  <c r="B16" i="148"/>
  <c r="F20" i="148"/>
  <c r="F17" i="148"/>
  <c r="F18" i="148"/>
  <c r="F14" i="148"/>
  <c r="F15" i="148"/>
  <c r="J16" i="148"/>
  <c r="C19" i="148"/>
  <c r="G19" i="148"/>
  <c r="E20" i="148"/>
  <c r="E14" i="148"/>
  <c r="E18" i="148"/>
  <c r="E17" i="148"/>
  <c r="E15" i="148"/>
  <c r="I16" i="148"/>
  <c r="I20" i="147"/>
  <c r="I14" i="147"/>
  <c r="I58" i="147" s="1"/>
  <c r="I18" i="147"/>
  <c r="I61" i="147" s="1"/>
  <c r="I15" i="147"/>
  <c r="I59" i="147" s="1"/>
  <c r="I17" i="147"/>
  <c r="I60" i="147" s="1"/>
  <c r="I16" i="147"/>
  <c r="B20" i="147"/>
  <c r="B14" i="147"/>
  <c r="B58" i="147" s="1"/>
  <c r="B17" i="147"/>
  <c r="B60" i="147" s="1"/>
  <c r="B15" i="147"/>
  <c r="B59" i="147" s="1"/>
  <c r="B18" i="147"/>
  <c r="B61" i="147" s="1"/>
  <c r="F20" i="147"/>
  <c r="F14" i="147"/>
  <c r="F58" i="147" s="1"/>
  <c r="F17" i="147"/>
  <c r="F60" i="147" s="1"/>
  <c r="F15" i="147"/>
  <c r="F59" i="147" s="1"/>
  <c r="F18" i="147"/>
  <c r="F61" i="147" s="1"/>
  <c r="J20" i="147"/>
  <c r="J14" i="147"/>
  <c r="J58" i="147" s="1"/>
  <c r="J17" i="147"/>
  <c r="J60" i="147" s="1"/>
  <c r="J15" i="147"/>
  <c r="J59" i="147" s="1"/>
  <c r="J18" i="147"/>
  <c r="J61" i="147" s="1"/>
  <c r="I19" i="147"/>
  <c r="F19" i="147"/>
  <c r="B16" i="147"/>
  <c r="F16" i="147"/>
  <c r="J16" i="147"/>
  <c r="D20" i="147"/>
  <c r="D15" i="147"/>
  <c r="D59" i="147" s="1"/>
  <c r="D18" i="147"/>
  <c r="D61" i="147" s="1"/>
  <c r="D14" i="147"/>
  <c r="D58" i="147" s="1"/>
  <c r="D17" i="147"/>
  <c r="D60" i="147" s="1"/>
  <c r="H20" i="147"/>
  <c r="H15" i="147"/>
  <c r="H59" i="147" s="1"/>
  <c r="H18" i="147"/>
  <c r="H61" i="147" s="1"/>
  <c r="H14" i="147"/>
  <c r="H58" i="147" s="1"/>
  <c r="H17" i="147"/>
  <c r="H60" i="147" s="1"/>
  <c r="B19" i="147"/>
  <c r="J19" i="147"/>
  <c r="M6" i="146"/>
  <c r="N10" i="146"/>
  <c r="O10" i="146" s="1"/>
  <c r="P6" i="146"/>
  <c r="M9" i="146"/>
  <c r="P9" i="146" l="1"/>
  <c r="P10" i="146"/>
  <c r="M10" i="146"/>
  <c r="P16" i="146"/>
  <c r="P20" i="146"/>
  <c r="P24" i="146"/>
  <c r="P28" i="146"/>
  <c r="P32" i="146"/>
  <c r="P36" i="146"/>
  <c r="P40" i="146"/>
  <c r="P17" i="146"/>
  <c r="P21" i="146"/>
  <c r="P25" i="146"/>
  <c r="P29" i="146"/>
  <c r="P33" i="146"/>
  <c r="P37" i="146"/>
  <c r="P41" i="146"/>
  <c r="P19" i="146"/>
  <c r="P23" i="146"/>
  <c r="P27" i="146"/>
  <c r="P31" i="146"/>
  <c r="P35" i="146"/>
  <c r="P39" i="146"/>
  <c r="P18" i="146"/>
  <c r="P22" i="146"/>
  <c r="P26" i="146"/>
  <c r="P30" i="146"/>
  <c r="P34" i="146"/>
  <c r="P38" i="146"/>
  <c r="P42" i="146"/>
  <c r="P43" i="146"/>
  <c r="P5" i="146"/>
  <c r="P8" i="146"/>
  <c r="P4" i="146"/>
  <c r="P7" i="146"/>
  <c r="L16" i="30" l="1"/>
  <c r="M16" i="30" s="1"/>
  <c r="N16" i="30"/>
  <c r="O16" i="30" s="1"/>
  <c r="M17" i="30"/>
  <c r="N17" i="30"/>
  <c r="O17" i="30" s="1"/>
  <c r="M18" i="30"/>
  <c r="N18" i="30"/>
  <c r="O18" i="30" s="1"/>
  <c r="M19" i="30"/>
  <c r="N19" i="30"/>
  <c r="O19" i="30" s="1"/>
  <c r="M20" i="30"/>
  <c r="N20" i="30"/>
  <c r="O20" i="30" s="1"/>
  <c r="M21" i="30"/>
  <c r="N21" i="30"/>
  <c r="O21" i="30" s="1"/>
  <c r="M22" i="30"/>
  <c r="N22" i="30"/>
  <c r="O22" i="30" s="1"/>
  <c r="M23" i="30"/>
  <c r="N23" i="30"/>
  <c r="O23" i="30" s="1"/>
  <c r="M24" i="30"/>
  <c r="N24" i="30"/>
  <c r="O24" i="30" s="1"/>
  <c r="M25" i="30"/>
  <c r="N25" i="30"/>
  <c r="O25" i="30" s="1"/>
  <c r="M26" i="30"/>
  <c r="N26" i="30"/>
  <c r="O26" i="30" s="1"/>
  <c r="M27" i="30"/>
  <c r="N27" i="30"/>
  <c r="O27" i="30" s="1"/>
  <c r="M28" i="30"/>
  <c r="N28" i="30"/>
  <c r="O28" i="30" s="1"/>
  <c r="M29" i="30"/>
  <c r="N29" i="30"/>
  <c r="O29" i="30" s="1"/>
  <c r="M30" i="30"/>
  <c r="N30" i="30"/>
  <c r="O30" i="30" s="1"/>
  <c r="M31" i="30"/>
  <c r="N31" i="30"/>
  <c r="O31" i="30" s="1"/>
  <c r="M32" i="30"/>
  <c r="N32" i="30"/>
  <c r="O32" i="30" s="1"/>
  <c r="M33" i="30"/>
  <c r="N33" i="30"/>
  <c r="O33" i="30" s="1"/>
  <c r="M34" i="30"/>
  <c r="N34" i="30"/>
  <c r="O34" i="30" s="1"/>
  <c r="M35" i="30"/>
  <c r="N35" i="30"/>
  <c r="O35" i="30" s="1"/>
  <c r="M36" i="30"/>
  <c r="N36" i="30"/>
  <c r="O36" i="30" s="1"/>
  <c r="M37" i="30"/>
  <c r="N37" i="30"/>
  <c r="O37" i="30" s="1"/>
  <c r="M38" i="30"/>
  <c r="N38" i="30"/>
  <c r="O38" i="30" s="1"/>
  <c r="M39" i="30"/>
  <c r="N39" i="30"/>
  <c r="O39" i="30" s="1"/>
  <c r="M40" i="30"/>
  <c r="N40" i="30"/>
  <c r="O40" i="30" s="1"/>
  <c r="M41" i="30"/>
  <c r="N41" i="30"/>
  <c r="O41" i="30" s="1"/>
  <c r="M42" i="30"/>
  <c r="N42" i="30" l="1"/>
  <c r="O42" i="30" s="1"/>
  <c r="G11" i="29" l="1"/>
  <c r="G12" i="29"/>
  <c r="G4" i="32" l="1"/>
  <c r="G17" i="32"/>
  <c r="L8" i="84"/>
  <c r="M8" i="84" s="1"/>
  <c r="N7" i="84"/>
  <c r="O7" i="84" s="1"/>
  <c r="L7" i="84"/>
  <c r="M7" i="84" s="1"/>
  <c r="N5" i="84"/>
  <c r="O5" i="84" s="1"/>
  <c r="L5" i="84"/>
  <c r="M5" i="84" s="1"/>
  <c r="L4" i="84"/>
  <c r="M4" i="84" s="1"/>
  <c r="J18" i="84" l="1"/>
  <c r="J15" i="84"/>
  <c r="N9" i="84"/>
  <c r="O9" i="84" s="1"/>
  <c r="L9" i="84"/>
  <c r="M9" i="84" s="1"/>
  <c r="J17" i="84"/>
  <c r="N4" i="84"/>
  <c r="O4" i="84" s="1"/>
  <c r="N8" i="84"/>
  <c r="O8" i="84" s="1"/>
  <c r="B13" i="84"/>
  <c r="J13" i="84"/>
  <c r="H16" i="84"/>
  <c r="N6" i="84" l="1"/>
  <c r="O6" i="84" s="1"/>
  <c r="L6" i="84"/>
  <c r="M6" i="84" s="1"/>
  <c r="I19" i="84"/>
  <c r="I17" i="84"/>
  <c r="I13" i="84"/>
  <c r="H19" i="84"/>
  <c r="H17" i="84"/>
  <c r="H13" i="84"/>
  <c r="H14" i="84"/>
  <c r="G15" i="84"/>
  <c r="F15" i="84"/>
  <c r="I16" i="84"/>
  <c r="B15" i="84"/>
  <c r="H15" i="84"/>
  <c r="B14" i="84"/>
  <c r="B16" i="84"/>
  <c r="H18" i="84"/>
  <c r="B18" i="84"/>
  <c r="C15" i="84"/>
  <c r="I18" i="84"/>
  <c r="I15" i="84"/>
  <c r="I14" i="84"/>
  <c r="J14" i="84"/>
  <c r="J19" i="84"/>
  <c r="J16" i="84"/>
  <c r="G19" i="84" l="1"/>
  <c r="G14" i="84"/>
  <c r="G16" i="84"/>
  <c r="G17" i="84"/>
  <c r="G13" i="84"/>
  <c r="G18" i="84"/>
  <c r="K19" i="84"/>
  <c r="K16" i="84"/>
  <c r="N10" i="84"/>
  <c r="O10" i="84" s="1"/>
  <c r="K14" i="84"/>
  <c r="L10" i="84"/>
  <c r="M10" i="84" s="1"/>
  <c r="K18" i="84"/>
  <c r="K17" i="84"/>
  <c r="K13" i="84"/>
  <c r="E19" i="84"/>
  <c r="E17" i="84"/>
  <c r="E13" i="84"/>
  <c r="E16" i="84"/>
  <c r="E15" i="84"/>
  <c r="E14" i="84"/>
  <c r="C19" i="84"/>
  <c r="C16" i="84"/>
  <c r="C14" i="84"/>
  <c r="C13" i="84"/>
  <c r="C18" i="84"/>
  <c r="C17" i="84"/>
  <c r="E18" i="84"/>
  <c r="F16" i="84"/>
  <c r="F19" i="84"/>
  <c r="F14" i="84"/>
  <c r="F13" i="84"/>
  <c r="F18" i="84"/>
  <c r="F17" i="84"/>
  <c r="D19" i="84"/>
  <c r="D17" i="84"/>
  <c r="D13" i="84"/>
  <c r="D16" i="84"/>
  <c r="D15" i="84"/>
  <c r="D14" i="84"/>
  <c r="D18" i="84"/>
  <c r="K15" i="84"/>
  <c r="G29" i="29" l="1"/>
  <c r="G6" i="29"/>
  <c r="G4" i="29"/>
  <c r="K12" i="81" l="1"/>
  <c r="J12" i="81"/>
  <c r="I12" i="81"/>
  <c r="H12" i="81"/>
  <c r="G12" i="81"/>
  <c r="F12" i="81"/>
  <c r="E12" i="81"/>
  <c r="D12" i="81"/>
  <c r="C12" i="81"/>
  <c r="B12" i="81"/>
  <c r="K11" i="81"/>
  <c r="J11" i="81"/>
  <c r="I11" i="81"/>
  <c r="H11" i="81"/>
  <c r="G11" i="81"/>
  <c r="F11" i="81"/>
  <c r="E11" i="81"/>
  <c r="D11" i="81"/>
  <c r="C11" i="81"/>
  <c r="B11" i="81"/>
  <c r="L5" i="80" l="1"/>
  <c r="M5" i="80" s="1"/>
  <c r="L4" i="80"/>
  <c r="M4" i="80" s="1"/>
  <c r="L6" i="80" l="1"/>
  <c r="M6" i="80" s="1"/>
  <c r="G14" i="32" l="1"/>
  <c r="G5" i="32" l="1"/>
  <c r="G6" i="32"/>
  <c r="G7" i="32"/>
  <c r="G8" i="32"/>
  <c r="G10" i="32"/>
  <c r="G11" i="32"/>
  <c r="G12" i="32"/>
  <c r="G13" i="32"/>
  <c r="G15" i="32"/>
  <c r="G16" i="32"/>
  <c r="G18" i="32"/>
  <c r="G19" i="32"/>
  <c r="G21" i="32"/>
  <c r="G22" i="32"/>
  <c r="G23" i="32"/>
  <c r="G24" i="32"/>
  <c r="G25" i="32"/>
  <c r="G27" i="32"/>
  <c r="G28" i="32"/>
  <c r="G20" i="32" l="1"/>
  <c r="N7" i="30" l="1"/>
  <c r="O7" i="30" s="1"/>
  <c r="N4" i="30"/>
  <c r="O4" i="30" s="1"/>
  <c r="B6" i="30"/>
  <c r="N5" i="30"/>
  <c r="O5" i="30" s="1"/>
  <c r="M5" i="30"/>
  <c r="N8" i="30"/>
  <c r="O8" i="30" s="1"/>
  <c r="L4" i="30"/>
  <c r="B9" i="30"/>
  <c r="N9" i="30" l="1"/>
  <c r="O9" i="30" s="1"/>
  <c r="B10" i="30"/>
  <c r="N6" i="30"/>
  <c r="O6" i="30" s="1"/>
  <c r="M7" i="30"/>
  <c r="M9" i="30"/>
  <c r="M8" i="30"/>
  <c r="M4" i="30"/>
  <c r="P6" i="30" l="1"/>
  <c r="N10" i="30"/>
  <c r="O10" i="30" s="1"/>
  <c r="M6" i="30"/>
  <c r="P10" i="30" l="1"/>
  <c r="M10" i="30"/>
  <c r="P5" i="30"/>
  <c r="P7" i="30"/>
  <c r="P8" i="30"/>
  <c r="P9" i="30"/>
  <c r="P12" i="30" s="1"/>
  <c r="P4" i="30"/>
  <c r="G8" i="29" l="1"/>
  <c r="G10" i="29"/>
  <c r="G28" i="29"/>
  <c r="G3" i="32" l="1"/>
</calcChain>
</file>

<file path=xl/sharedStrings.xml><?xml version="1.0" encoding="utf-8"?>
<sst xmlns="http://schemas.openxmlformats.org/spreadsheetml/2006/main" count="2177" uniqueCount="207">
  <si>
    <t>2013</t>
  </si>
  <si>
    <t>2014</t>
  </si>
  <si>
    <t>2015</t>
  </si>
  <si>
    <t>2016</t>
  </si>
  <si>
    <t>Ownership</t>
  </si>
  <si>
    <t>Foreign Owned</t>
  </si>
  <si>
    <t>South East</t>
  </si>
  <si>
    <t>Industry</t>
  </si>
  <si>
    <t>Manufacturing</t>
  </si>
  <si>
    <t>Dublin</t>
  </si>
  <si>
    <t>Services</t>
  </si>
  <si>
    <t>Other Information and Communication</t>
  </si>
  <si>
    <t>Border</t>
  </si>
  <si>
    <t>Transport Equipment</t>
  </si>
  <si>
    <t>Rubber and Plastics</t>
  </si>
  <si>
    <t>Chemicals</t>
  </si>
  <si>
    <t>West</t>
  </si>
  <si>
    <t>Machinery and Equipment</t>
  </si>
  <si>
    <t>Basic and Fabricated Metal Products</t>
  </si>
  <si>
    <t>Mid West</t>
  </si>
  <si>
    <t>South West</t>
  </si>
  <si>
    <t>Miscellaneous Manufacturing</t>
  </si>
  <si>
    <t>Food</t>
  </si>
  <si>
    <t>Mid East</t>
  </si>
  <si>
    <t>Other Services</t>
  </si>
  <si>
    <t>Paper and Printing</t>
  </si>
  <si>
    <t>Midlands</t>
  </si>
  <si>
    <t>Financial Services</t>
  </si>
  <si>
    <t>Irish Owned</t>
  </si>
  <si>
    <t>Business Services</t>
  </si>
  <si>
    <t>Primary Production</t>
  </si>
  <si>
    <t>Wood and Wood Products</t>
  </si>
  <si>
    <t>2020</t>
  </si>
  <si>
    <t>Row Labels</t>
  </si>
  <si>
    <t>Grand Total</t>
  </si>
  <si>
    <t xml:space="preserve">Net Change PFT </t>
  </si>
  <si>
    <t>Other gains</t>
  </si>
  <si>
    <t>Other losses</t>
  </si>
  <si>
    <t>PFT gains</t>
  </si>
  <si>
    <t>PFT losses</t>
  </si>
  <si>
    <t>Other Jobs</t>
  </si>
  <si>
    <t xml:space="preserve">PFT Gains </t>
  </si>
  <si>
    <t>PFT Losses</t>
  </si>
  <si>
    <t>PFT Jobs</t>
  </si>
  <si>
    <t xml:space="preserve">Construction, Utilities &amp; Primary Production </t>
  </si>
  <si>
    <t xml:space="preserve">Manufacturing </t>
  </si>
  <si>
    <t>Total Industry</t>
  </si>
  <si>
    <t>Business, Financial &amp; Other Services</t>
  </si>
  <si>
    <t>Information, Communication &amp; Computer Services</t>
  </si>
  <si>
    <t>Total Services</t>
  </si>
  <si>
    <t xml:space="preserve">All Sectors </t>
  </si>
  <si>
    <t>All Firms</t>
  </si>
  <si>
    <t>Total</t>
  </si>
  <si>
    <t xml:space="preserve">Net change Other </t>
  </si>
  <si>
    <t>Total Job Gains</t>
  </si>
  <si>
    <t>Total Job Losses</t>
  </si>
  <si>
    <t>All Sectors</t>
  </si>
  <si>
    <t xml:space="preserve">PFT Net change  </t>
  </si>
  <si>
    <t>PFT net change</t>
  </si>
  <si>
    <t>South and East</t>
  </si>
  <si>
    <t>BMW area</t>
  </si>
  <si>
    <t>All Regions</t>
  </si>
  <si>
    <t>BMW (Borders, Midlands and West)</t>
  </si>
  <si>
    <t>BMW</t>
  </si>
  <si>
    <t xml:space="preserve">BMW </t>
  </si>
  <si>
    <t>Total - All Sectors</t>
  </si>
  <si>
    <t>Foreign-Owned</t>
  </si>
  <si>
    <t>Total (All Sectors)</t>
  </si>
  <si>
    <t>Manufacturing and Other Industry</t>
  </si>
  <si>
    <t>Total Employment</t>
  </si>
  <si>
    <t>BMW Area</t>
  </si>
  <si>
    <t>South &amp; East</t>
  </si>
  <si>
    <t>Services Total</t>
  </si>
  <si>
    <t>Total Ind +Primary</t>
  </si>
  <si>
    <t>Share</t>
  </si>
  <si>
    <t>Permanent, Full-time Employment</t>
  </si>
  <si>
    <t>CARG -  Annual Growth Rate</t>
  </si>
  <si>
    <t>Food, Drink &amp; Tobacco</t>
  </si>
  <si>
    <t>Part-time, Temporary and Short-term Contract Employment</t>
  </si>
  <si>
    <t>South and East (Mid East, Mid West, South East and South West)</t>
  </si>
  <si>
    <t>BMW area (Border, Midlands, and West</t>
  </si>
  <si>
    <t>Graph</t>
  </si>
  <si>
    <t>Construction, Utilities &amp; Primary Production</t>
  </si>
  <si>
    <t>Industry +Primary)</t>
  </si>
  <si>
    <t>BMW area (Border, Midlands, and West)</t>
  </si>
  <si>
    <t>Non-Metalic Minerals</t>
  </si>
  <si>
    <t>Medical Devices</t>
  </si>
  <si>
    <t>Computer, electronic and optical products</t>
  </si>
  <si>
    <t>Textiles, Clothing, Footware and Leather</t>
  </si>
  <si>
    <t>Computer Programming</t>
  </si>
  <si>
    <t>Computer Facilities Management</t>
  </si>
  <si>
    <t>Electrical equipment</t>
  </si>
  <si>
    <t>Computer Consultancy</t>
  </si>
  <si>
    <t>Other Information technology and computer services</t>
  </si>
  <si>
    <t>Construction</t>
  </si>
  <si>
    <t>Energy</t>
  </si>
  <si>
    <t>Drink &amp; Tobacco</t>
  </si>
  <si>
    <t>Agriculture, Fishing, Forestry</t>
  </si>
  <si>
    <t>Recycling &amp; Waste</t>
  </si>
  <si>
    <t>PFT</t>
  </si>
  <si>
    <t>PFTLoss</t>
  </si>
  <si>
    <t>PFTNet</t>
  </si>
  <si>
    <t>Column Labels</t>
  </si>
  <si>
    <t>Sum of PFT</t>
  </si>
  <si>
    <t>Energy, Water, Waste &amp; Construction</t>
  </si>
  <si>
    <t xml:space="preserve">Services </t>
  </si>
  <si>
    <t>Energy, Water, Waste, Construction</t>
  </si>
  <si>
    <t>A1 - All Companies - Total Employment by Sector, 2010-2019</t>
  </si>
  <si>
    <t xml:space="preserve"> </t>
  </si>
  <si>
    <t xml:space="preserve">Part-time, Temporary and Short-term Contract </t>
  </si>
  <si>
    <t xml:space="preserve"> Part-time, Temporary and Short-term </t>
  </si>
  <si>
    <t xml:space="preserve">Total Employment </t>
  </si>
  <si>
    <t>Permanent, Fulltime Employment</t>
  </si>
  <si>
    <t>Permanent, Full-Time Employment</t>
  </si>
  <si>
    <t>Part-time, Temporary and Shortterm Contract Employment</t>
  </si>
  <si>
    <t>Sum of OTH</t>
  </si>
  <si>
    <t>2017</t>
  </si>
  <si>
    <t>2018</t>
  </si>
  <si>
    <t>2019</t>
  </si>
  <si>
    <t>(All)</t>
  </si>
  <si>
    <t>% change 2019-2020</t>
  </si>
  <si>
    <t>Trends in Permanent, Full-time Employment by Industrial and Services Sectors in All Agency-assisted Companies, 2011-2020</t>
  </si>
  <si>
    <t>Jobs Gains, Losses and Net Change in Full-time and Part-time     Employment in All Agency-assisted Firms, 2011-2020</t>
  </si>
  <si>
    <t>2011-2020</t>
  </si>
  <si>
    <t xml:space="preserve">Primary Production + Industry </t>
  </si>
  <si>
    <t>Trends in Permanent, Full-time Employment in Irish and Foreign Agency-assisted Companies by Industry and Service Sectors, 2011-2020</t>
  </si>
  <si>
    <t>Trends in Part-time, Temporary and Short-term Contract Employment by Sector in All Agency-assisted Companies, 2011-2020</t>
  </si>
  <si>
    <t>% change 2011-2020</t>
  </si>
  <si>
    <t>Job Gains, Losses and Net Change in Permanent, Full-time Employment in Irish- owned Agency-assisted Companies, 2011-2020</t>
  </si>
  <si>
    <t>Permanent, Full-time Employment in Foreign-owned Agency-assisted Companies by Region, 2011-2020</t>
  </si>
  <si>
    <t>Working Data</t>
  </si>
  <si>
    <t xml:space="preserve"> PFTGain</t>
  </si>
  <si>
    <t>A3  All Companies - Part-time, Temporary and Short-term Contract Employment by Sector, 2011-2020</t>
  </si>
  <si>
    <t>Sum of Total Jobs</t>
  </si>
  <si>
    <t>A4  Irish-owned Companies - Total Employment by Sector, 2011-2020</t>
  </si>
  <si>
    <t xml:space="preserve">   Other Information technology and computer services</t>
  </si>
  <si>
    <t>Other IT &amp; Computer Services</t>
  </si>
  <si>
    <t>Education</t>
  </si>
  <si>
    <t>Publishing, Broadcasting &amp; Telecommunications</t>
  </si>
  <si>
    <t>Agriculture, Fishing, Forestry, Mining &amp; Quarrying</t>
  </si>
  <si>
    <t>Other Miscellaneous Manufacturing</t>
  </si>
  <si>
    <t>Medical Device Manufacturing</t>
  </si>
  <si>
    <t>2021</t>
  </si>
  <si>
    <t>2022</t>
  </si>
  <si>
    <t>2013-2022</t>
  </si>
  <si>
    <t>% change 2013-2022</t>
  </si>
  <si>
    <t>Total Full-time and Part-time, Temporary Jobs in Agency-assisted firms, 2013-2022</t>
  </si>
  <si>
    <t>Permanent, Full-time Employment in All Agency-assisted Companies by Region, 2013-2022</t>
  </si>
  <si>
    <t>Sum of PFTG+A3:K8</t>
  </si>
  <si>
    <t>2021-22</t>
  </si>
  <si>
    <t>% change 2021-22</t>
  </si>
  <si>
    <t>2013-22</t>
  </si>
  <si>
    <t>% change 2013-22</t>
  </si>
  <si>
    <t>Trends in Permanent, Full-time (FT) Employment in Irish and Foreign-owned Agency-assisted Companies, 2013-2022</t>
  </si>
  <si>
    <t>CARG 2013-22</t>
  </si>
  <si>
    <t>Trends in Part-time, Temporary and Short-term Contract Employment in Irish and Foreign-owned Agency-assisted Companies, 2013-22</t>
  </si>
  <si>
    <t>Trends in Permanent, Full-time Employment by Industrial and Services Sectors in All Agency-assisted Companies, 2013-2022</t>
  </si>
  <si>
    <t>Trends in Permanent, Full-time Employment by Industrial and Services Sectors in Irish and Foreign Agency-assisted Companies, 2013-2022</t>
  </si>
  <si>
    <t>2021-2022</t>
  </si>
  <si>
    <t>% change 2021-2022</t>
  </si>
  <si>
    <t>% Growth 2021-2022</t>
  </si>
  <si>
    <t>Job Gains, Losses and Net Change in Permanent, Full-time Employment in Foreign-owned Agency-assisted Companies, 2013-2022</t>
  </si>
  <si>
    <t>Permanent, Full-time Employment in Irish-owned Agency-assisted Companies by Region, 2013-2022</t>
  </si>
  <si>
    <t>% of 2021-2022 Total</t>
  </si>
  <si>
    <t>Sectoral Trends in Permanent, Full-time Employment in All Agency-assisted Companies, 2013-2022</t>
  </si>
  <si>
    <t>2013-2021</t>
  </si>
  <si>
    <t>Sectoral Proportions in Permanent, Full-time Employment in All Agency- assisted Companies, 2013-2022</t>
  </si>
  <si>
    <t>% 2021-22</t>
  </si>
  <si>
    <t>% Change 2013-2022</t>
  </si>
  <si>
    <t>Sectoral Proportions in Permanent, Full-time Employment in Irish-owned Agency-assisted Companies, 2013-2022</t>
  </si>
  <si>
    <t>Sectoral Analysis of Permanent, Full-time Employment in Industry and Services in Irish-owned Agency-assisted Companies, 2022</t>
  </si>
  <si>
    <t>2021 Pft Jobs</t>
  </si>
  <si>
    <t xml:space="preserve"> 2022 Pft Jobs</t>
  </si>
  <si>
    <t xml:space="preserve"> 2022 PFT Gains </t>
  </si>
  <si>
    <t xml:space="preserve"> 2022 PFT Losses</t>
  </si>
  <si>
    <t xml:space="preserve"> 2022 PFT Net change  </t>
  </si>
  <si>
    <t>2021-2022 Full-time % Change</t>
  </si>
  <si>
    <t>Sectoral Trends in Permanent, Full-time Employment in Foreign-owned Agency-assisted Companies, 2013-2022</t>
  </si>
  <si>
    <t>Sectoral Proportions in Permanent, Full-time Employment in Foreign-owned Agency-assisted Companies, 2013-2021</t>
  </si>
  <si>
    <t>% Change 2021-22</t>
  </si>
  <si>
    <t>% Change 2013-22</t>
  </si>
  <si>
    <t>A2  All Companies - Permanent, Full-time Employment by Sector, 2013-2022</t>
  </si>
  <si>
    <t>% Change 2013-21</t>
  </si>
  <si>
    <t>A3  All Companies - Part-time, Temporary and Short-term Contract Employment by Sector, 2013-2022</t>
  </si>
  <si>
    <t>A5 Irish-owned Companies - Permanent, Full-time Employment by Sector, 2013-2022</t>
  </si>
  <si>
    <t>A6  Irish-owned Companies - Part-time, Temporary and Short-term Contract Employment by Sector, 2013-2022</t>
  </si>
  <si>
    <t xml:space="preserve">   Food, Drink &amp; Tobacco</t>
  </si>
  <si>
    <t>A7  Foreign-owned Companies - Total Employment by Sector, 2013-2022</t>
  </si>
  <si>
    <t>A8  Foreign-owned Companies - Permanent, Full-time Employment by Sector, 2013-2022</t>
  </si>
  <si>
    <t>A9  Foreign-owned Companies - Part-time, Temporary and Short-term Contract Employment by Sector, 2013-2022</t>
  </si>
  <si>
    <t>B1  All Companies - Total Employment by Region, 2013-2022</t>
  </si>
  <si>
    <t>B2 - All Companies - Permanent, Full-time Employment by Region, 2013-2022</t>
  </si>
  <si>
    <t>B3  All Companies Part-time, Temporary and Short-term Contract Employment by Region, 2013-2022</t>
  </si>
  <si>
    <t>B4  Irish-owned Companies - Total Employment by Region, 2013-2022</t>
  </si>
  <si>
    <t>B5  Irish-owned Companies - Permanent, Full-time Employment by Region, 2013-2022</t>
  </si>
  <si>
    <t>B6  Irish-owned Companies - Part-time, Temporary and Short-term Contract Employment by Region, 2013-2021</t>
  </si>
  <si>
    <t>B7  Foreign-owned Companies - Total Employment by Region, 2013-2022</t>
  </si>
  <si>
    <t>B8 - Foreign-owned Companies - Permanent, Full-time Employment by Region, 2013-2022</t>
  </si>
  <si>
    <t>B9 - Foreign-owned Companies - Part-time, Temporary and Short-term Contract Employment by Region, 2013-2022</t>
  </si>
  <si>
    <t xml:space="preserve"> 2021 Pft Jobs</t>
  </si>
  <si>
    <t>Sectoral Analysis of Permanent Full-time Employment in Industry and Services in Foreign-owned Agency-assisted Companies, 2022</t>
  </si>
  <si>
    <t>Sectoral Trends in Permanent, Full-time Employment in Irish-owned Agency- assisted Companies, 2013-2023</t>
  </si>
  <si>
    <t>Job Gains, Losses and Net Change in Permanent Full-time Employment in All Agency-assisted Companies, 2013-2022</t>
  </si>
  <si>
    <t>% 2013-2022</t>
  </si>
  <si>
    <t>Other Information and Communication Services</t>
  </si>
  <si>
    <t>Education + Other Services</t>
  </si>
  <si>
    <t>Other IT &amp; Computer Services + Publishing Broadcasting &amp; Telecommunications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</si>
</sst>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  <numFmt numFmtId="167" formatCode="_-* #,##0.0_-;\-* #,##0.0_-;_-* &quot;-&quot;??_-;_-@_-"/>
    <numFmt numFmtId="168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indent="1"/>
    </xf>
    <xf numFmtId="0" fontId="1" fillId="0" borderId="0" xfId="0" applyFont="1" applyAlignment="1">
      <alignment horizontal="left"/>
    </xf>
    <xf numFmtId="164" fontId="0" fillId="0" borderId="0" xfId="2" applyNumberFormat="1" applyFont="1"/>
    <xf numFmtId="165" fontId="0" fillId="0" borderId="0" xfId="1" applyNumberFormat="1" applyFont="1"/>
    <xf numFmtId="10" fontId="0" fillId="0" borderId="0" xfId="0" applyNumberFormat="1"/>
    <xf numFmtId="0" fontId="4" fillId="0" borderId="0" xfId="0" applyFont="1"/>
    <xf numFmtId="165" fontId="0" fillId="0" borderId="0" xfId="0" applyNumberFormat="1"/>
    <xf numFmtId="164" fontId="0" fillId="0" borderId="1" xfId="2" applyNumberFormat="1" applyFont="1" applyBorder="1"/>
    <xf numFmtId="164" fontId="0" fillId="0" borderId="0" xfId="2" applyNumberFormat="1" applyFont="1" applyAlignment="1">
      <alignment horizontal="right"/>
    </xf>
    <xf numFmtId="165" fontId="0" fillId="0" borderId="1" xfId="1" applyNumberFormat="1" applyFont="1" applyBorder="1"/>
    <xf numFmtId="165" fontId="1" fillId="0" borderId="1" xfId="1" applyNumberFormat="1" applyFont="1" applyBorder="1"/>
    <xf numFmtId="164" fontId="0" fillId="0" borderId="0" xfId="0" applyNumberForma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0" fillId="0" borderId="1" xfId="0" applyNumberFormat="1" applyBorder="1"/>
    <xf numFmtId="9" fontId="0" fillId="0" borderId="0" xfId="2" applyFont="1"/>
    <xf numFmtId="165" fontId="1" fillId="0" borderId="0" xfId="1" applyNumberFormat="1" applyFont="1"/>
    <xf numFmtId="0" fontId="1" fillId="3" borderId="0" xfId="0" applyFont="1" applyFill="1"/>
    <xf numFmtId="0" fontId="0" fillId="3" borderId="0" xfId="0" applyFill="1"/>
    <xf numFmtId="0" fontId="1" fillId="2" borderId="0" xfId="0" applyFont="1" applyFill="1" applyAlignment="1">
      <alignment horizontal="left"/>
    </xf>
    <xf numFmtId="165" fontId="0" fillId="3" borderId="0" xfId="1" applyNumberFormat="1" applyFont="1" applyFill="1"/>
    <xf numFmtId="0" fontId="5" fillId="0" borderId="0" xfId="0" applyFont="1"/>
    <xf numFmtId="0" fontId="1" fillId="3" borderId="0" xfId="0" applyFont="1" applyFill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6" borderId="0" xfId="0" applyFill="1"/>
    <xf numFmtId="0" fontId="0" fillId="3" borderId="0" xfId="0" applyFill="1" applyAlignment="1">
      <alignment horizontal="left"/>
    </xf>
    <xf numFmtId="0" fontId="4" fillId="0" borderId="1" xfId="0" applyFont="1" applyBorder="1"/>
    <xf numFmtId="165" fontId="4" fillId="6" borderId="1" xfId="0" applyNumberFormat="1" applyFont="1" applyFill="1" applyBorder="1"/>
    <xf numFmtId="164" fontId="4" fillId="6" borderId="1" xfId="2" applyNumberFormat="1" applyFont="1" applyFill="1" applyBorder="1"/>
    <xf numFmtId="0" fontId="1" fillId="7" borderId="0" xfId="0" applyFont="1" applyFill="1"/>
    <xf numFmtId="0" fontId="1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165" fontId="3" fillId="0" borderId="1" xfId="1" applyNumberFormat="1" applyFont="1" applyFill="1" applyBorder="1"/>
    <xf numFmtId="165" fontId="3" fillId="0" borderId="1" xfId="1" applyNumberFormat="1" applyFont="1" applyBorder="1"/>
    <xf numFmtId="165" fontId="4" fillId="0" borderId="0" xfId="1" applyNumberFormat="1" applyFont="1"/>
    <xf numFmtId="3" fontId="3" fillId="0" borderId="1" xfId="0" applyNumberFormat="1" applyFont="1" applyBorder="1"/>
    <xf numFmtId="164" fontId="3" fillId="0" borderId="1" xfId="2" applyNumberFormat="1" applyFont="1" applyFill="1" applyBorder="1"/>
    <xf numFmtId="164" fontId="3" fillId="0" borderId="1" xfId="2" applyNumberFormat="1" applyFont="1" applyBorder="1"/>
    <xf numFmtId="165" fontId="0" fillId="0" borderId="1" xfId="0" applyNumberFormat="1" applyBorder="1"/>
    <xf numFmtId="165" fontId="3" fillId="0" borderId="1" xfId="0" applyNumberFormat="1" applyFont="1" applyBorder="1"/>
    <xf numFmtId="0" fontId="0" fillId="0" borderId="1" xfId="0" applyBorder="1" applyAlignment="1">
      <alignment horizontal="left"/>
    </xf>
    <xf numFmtId="165" fontId="0" fillId="6" borderId="1" xfId="1" applyNumberFormat="1" applyFont="1" applyFill="1" applyBorder="1"/>
    <xf numFmtId="164" fontId="1" fillId="0" borderId="1" xfId="2" applyNumberFormat="1" applyFont="1" applyBorder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0" fillId="7" borderId="0" xfId="0" applyFill="1" applyAlignment="1">
      <alignment horizontal="left"/>
    </xf>
    <xf numFmtId="0" fontId="1" fillId="7" borderId="0" xfId="0" applyFont="1" applyFill="1" applyAlignment="1">
      <alignment vertical="top" wrapText="1"/>
    </xf>
    <xf numFmtId="0" fontId="0" fillId="6" borderId="1" xfId="0" applyFill="1" applyBorder="1"/>
    <xf numFmtId="0" fontId="1" fillId="6" borderId="1" xfId="0" applyFont="1" applyFill="1" applyBorder="1"/>
    <xf numFmtId="165" fontId="1" fillId="6" borderId="1" xfId="1" applyNumberFormat="1" applyFont="1" applyFill="1" applyBorder="1"/>
    <xf numFmtId="0" fontId="1" fillId="6" borderId="0" xfId="0" applyFont="1" applyFill="1"/>
    <xf numFmtId="165" fontId="3" fillId="6" borderId="1" xfId="0" applyNumberFormat="1" applyFont="1" applyFill="1" applyBorder="1"/>
    <xf numFmtId="164" fontId="3" fillId="6" borderId="1" xfId="2" applyNumberFormat="1" applyFont="1" applyFill="1" applyBorder="1"/>
    <xf numFmtId="3" fontId="0" fillId="6" borderId="1" xfId="1" applyNumberFormat="1" applyFont="1" applyFill="1" applyBorder="1"/>
    <xf numFmtId="3" fontId="1" fillId="6" borderId="1" xfId="1" applyNumberFormat="1" applyFont="1" applyFill="1" applyBorder="1"/>
    <xf numFmtId="3" fontId="0" fillId="6" borderId="1" xfId="0" applyNumberFormat="1" applyFill="1" applyBorder="1"/>
    <xf numFmtId="164" fontId="1" fillId="0" borderId="1" xfId="0" applyNumberFormat="1" applyFont="1" applyBorder="1"/>
    <xf numFmtId="3" fontId="3" fillId="0" borderId="1" xfId="1" applyNumberFormat="1" applyFont="1" applyFill="1" applyBorder="1"/>
    <xf numFmtId="0" fontId="0" fillId="0" borderId="8" xfId="0" applyBorder="1"/>
    <xf numFmtId="3" fontId="0" fillId="0" borderId="1" xfId="0" applyNumberFormat="1" applyBorder="1"/>
    <xf numFmtId="3" fontId="0" fillId="0" borderId="0" xfId="0" applyNumberFormat="1"/>
    <xf numFmtId="3" fontId="1" fillId="0" borderId="1" xfId="0" applyNumberFormat="1" applyFont="1" applyBorder="1"/>
    <xf numFmtId="3" fontId="0" fillId="0" borderId="1" xfId="1" applyNumberFormat="1" applyFont="1" applyFill="1" applyBorder="1"/>
    <xf numFmtId="165" fontId="4" fillId="6" borderId="0" xfId="0" applyNumberFormat="1" applyFont="1" applyFill="1"/>
    <xf numFmtId="164" fontId="4" fillId="6" borderId="0" xfId="2" applyNumberFormat="1" applyFont="1" applyFill="1" applyBorder="1"/>
    <xf numFmtId="0" fontId="4" fillId="5" borderId="7" xfId="0" applyFont="1" applyFill="1" applyBorder="1"/>
    <xf numFmtId="165" fontId="0" fillId="5" borderId="7" xfId="0" applyNumberFormat="1" applyFill="1" applyBorder="1"/>
    <xf numFmtId="164" fontId="4" fillId="5" borderId="7" xfId="2" applyNumberFormat="1" applyFont="1" applyFill="1" applyBorder="1"/>
    <xf numFmtId="165" fontId="4" fillId="0" borderId="0" xfId="0" applyNumberFormat="1" applyFont="1"/>
    <xf numFmtId="164" fontId="4" fillId="0" borderId="0" xfId="2" applyNumberFormat="1" applyFont="1" applyFill="1" applyBorder="1"/>
    <xf numFmtId="165" fontId="4" fillId="0" borderId="9" xfId="0" applyNumberFormat="1" applyFont="1" applyBorder="1"/>
    <xf numFmtId="0" fontId="0" fillId="0" borderId="9" xfId="0" applyBorder="1"/>
    <xf numFmtId="0" fontId="4" fillId="5" borderId="10" xfId="0" applyFont="1" applyFill="1" applyBorder="1"/>
    <xf numFmtId="165" fontId="4" fillId="5" borderId="10" xfId="0" applyNumberFormat="1" applyFont="1" applyFill="1" applyBorder="1"/>
    <xf numFmtId="165" fontId="0" fillId="0" borderId="1" xfId="1" applyNumberFormat="1" applyFont="1" applyFill="1" applyBorder="1"/>
    <xf numFmtId="165" fontId="4" fillId="0" borderId="10" xfId="0" applyNumberFormat="1" applyFont="1" applyBorder="1"/>
    <xf numFmtId="165" fontId="0" fillId="0" borderId="7" xfId="0" applyNumberFormat="1" applyBorder="1"/>
    <xf numFmtId="3" fontId="1" fillId="2" borderId="0" xfId="0" applyNumberFormat="1" applyFont="1" applyFill="1"/>
    <xf numFmtId="164" fontId="0" fillId="0" borderId="1" xfId="2" applyNumberFormat="1" applyFont="1" applyFill="1" applyBorder="1"/>
    <xf numFmtId="165" fontId="0" fillId="0" borderId="0" xfId="1" applyNumberFormat="1" applyFont="1" applyFill="1"/>
    <xf numFmtId="164" fontId="0" fillId="0" borderId="0" xfId="2" applyNumberFormat="1" applyFont="1" applyFill="1" applyAlignment="1">
      <alignment horizontal="right"/>
    </xf>
    <xf numFmtId="164" fontId="0" fillId="0" borderId="0" xfId="2" applyNumberFormat="1" applyFont="1" applyFill="1"/>
    <xf numFmtId="164" fontId="0" fillId="6" borderId="1" xfId="2" applyNumberFormat="1" applyFont="1" applyFill="1" applyBorder="1"/>
    <xf numFmtId="165" fontId="3" fillId="6" borderId="0" xfId="0" applyNumberFormat="1" applyFont="1" applyFill="1"/>
    <xf numFmtId="164" fontId="3" fillId="6" borderId="0" xfId="2" applyNumberFormat="1" applyFont="1" applyFill="1"/>
    <xf numFmtId="0" fontId="3" fillId="6" borderId="0" xfId="0" applyFont="1" applyFill="1"/>
    <xf numFmtId="3" fontId="0" fillId="3" borderId="0" xfId="0" applyNumberFormat="1" applyFill="1"/>
    <xf numFmtId="0" fontId="1" fillId="0" borderId="11" xfId="0" applyFont="1" applyBorder="1"/>
    <xf numFmtId="0" fontId="0" fillId="0" borderId="11" xfId="0" applyBorder="1"/>
    <xf numFmtId="165" fontId="0" fillId="0" borderId="11" xfId="1" applyNumberFormat="1" applyFont="1" applyBorder="1"/>
    <xf numFmtId="165" fontId="0" fillId="0" borderId="11" xfId="0" applyNumberFormat="1" applyBorder="1"/>
    <xf numFmtId="164" fontId="0" fillId="0" borderId="11" xfId="2" applyNumberFormat="1" applyFont="1" applyBorder="1"/>
    <xf numFmtId="3" fontId="0" fillId="0" borderId="11" xfId="0" applyNumberFormat="1" applyBorder="1"/>
    <xf numFmtId="0" fontId="3" fillId="6" borderId="11" xfId="0" applyFont="1" applyFill="1" applyBorder="1"/>
    <xf numFmtId="165" fontId="3" fillId="6" borderId="11" xfId="1" applyNumberFormat="1" applyFont="1" applyFill="1" applyBorder="1"/>
    <xf numFmtId="165" fontId="3" fillId="6" borderId="11" xfId="0" applyNumberFormat="1" applyFont="1" applyFill="1" applyBorder="1"/>
    <xf numFmtId="164" fontId="3" fillId="6" borderId="11" xfId="2" applyNumberFormat="1" applyFont="1" applyFill="1" applyBorder="1"/>
    <xf numFmtId="0" fontId="4" fillId="0" borderId="11" xfId="0" applyFont="1" applyBorder="1"/>
    <xf numFmtId="165" fontId="4" fillId="0" borderId="11" xfId="1" applyNumberFormat="1" applyFont="1" applyBorder="1"/>
    <xf numFmtId="0" fontId="6" fillId="2" borderId="12" xfId="0" applyFont="1" applyFill="1" applyBorder="1" applyAlignment="1">
      <alignment horizontal="left"/>
    </xf>
    <xf numFmtId="0" fontId="6" fillId="2" borderId="12" xfId="0" applyFont="1" applyFill="1" applyBorder="1"/>
    <xf numFmtId="3" fontId="0" fillId="6" borderId="12" xfId="0" applyNumberFormat="1" applyFill="1" applyBorder="1"/>
    <xf numFmtId="0" fontId="1" fillId="3" borderId="12" xfId="0" applyFont="1" applyFill="1" applyBorder="1"/>
    <xf numFmtId="0" fontId="1" fillId="6" borderId="12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3" fontId="0" fillId="3" borderId="12" xfId="0" applyNumberFormat="1" applyFill="1" applyBorder="1"/>
    <xf numFmtId="3" fontId="1" fillId="0" borderId="0" xfId="0" applyNumberFormat="1" applyFont="1"/>
    <xf numFmtId="0" fontId="0" fillId="6" borderId="1" xfId="0" applyFill="1" applyBorder="1" applyAlignment="1">
      <alignment horizontal="left"/>
    </xf>
    <xf numFmtId="165" fontId="0" fillId="6" borderId="0" xfId="0" applyNumberFormat="1" applyFill="1"/>
    <xf numFmtId="164" fontId="0" fillId="6" borderId="0" xfId="2" applyNumberFormat="1" applyFont="1" applyFill="1"/>
    <xf numFmtId="165" fontId="5" fillId="0" borderId="0" xfId="0" applyNumberFormat="1" applyFont="1"/>
    <xf numFmtId="164" fontId="0" fillId="0" borderId="0" xfId="2" applyNumberFormat="1" applyFont="1" applyBorder="1"/>
    <xf numFmtId="0" fontId="0" fillId="5" borderId="0" xfId="0" applyFill="1"/>
    <xf numFmtId="0" fontId="1" fillId="5" borderId="0" xfId="0" applyFont="1" applyFill="1"/>
    <xf numFmtId="166" fontId="2" fillId="0" borderId="0" xfId="1" applyNumberFormat="1" applyFont="1"/>
    <xf numFmtId="0" fontId="3" fillId="0" borderId="0" xfId="0" applyFont="1"/>
    <xf numFmtId="1" fontId="1" fillId="0" borderId="1" xfId="0" applyNumberFormat="1" applyFont="1" applyBorder="1"/>
    <xf numFmtId="164" fontId="2" fillId="0" borderId="0" xfId="2" applyNumberFormat="1" applyFont="1"/>
    <xf numFmtId="164" fontId="2" fillId="0" borderId="0" xfId="2" applyNumberFormat="1" applyFont="1" applyFill="1"/>
    <xf numFmtId="0" fontId="4" fillId="5" borderId="1" xfId="0" applyFont="1" applyFill="1" applyBorder="1"/>
    <xf numFmtId="164" fontId="0" fillId="6" borderId="1" xfId="0" applyNumberFormat="1" applyFill="1" applyBorder="1"/>
    <xf numFmtId="164" fontId="0" fillId="5" borderId="7" xfId="0" applyNumberFormat="1" applyFill="1" applyBorder="1"/>
    <xf numFmtId="164" fontId="0" fillId="0" borderId="7" xfId="0" applyNumberFormat="1" applyBorder="1"/>
    <xf numFmtId="0" fontId="1" fillId="5" borderId="0" xfId="0" applyFont="1" applyFill="1" applyAlignment="1">
      <alignment wrapText="1"/>
    </xf>
    <xf numFmtId="3" fontId="1" fillId="5" borderId="0" xfId="0" applyNumberFormat="1" applyFont="1" applyFill="1"/>
    <xf numFmtId="164" fontId="1" fillId="5" borderId="0" xfId="0" applyNumberFormat="1" applyFont="1" applyFill="1"/>
    <xf numFmtId="3" fontId="0" fillId="5" borderId="0" xfId="0" applyNumberFormat="1" applyFill="1"/>
    <xf numFmtId="164" fontId="0" fillId="5" borderId="0" xfId="0" applyNumberFormat="1" applyFill="1"/>
    <xf numFmtId="164" fontId="1" fillId="5" borderId="0" xfId="2" applyNumberFormat="1" applyFont="1" applyFill="1" applyAlignment="1">
      <alignment wrapText="1"/>
    </xf>
    <xf numFmtId="164" fontId="0" fillId="7" borderId="0" xfId="0" applyNumberFormat="1" applyFill="1"/>
    <xf numFmtId="0" fontId="1" fillId="8" borderId="0" xfId="0" applyFont="1" applyFill="1"/>
    <xf numFmtId="0" fontId="1" fillId="8" borderId="3" xfId="0" applyFont="1" applyFill="1" applyBorder="1" applyAlignment="1">
      <alignment horizontal="left"/>
    </xf>
    <xf numFmtId="0" fontId="0" fillId="3" borderId="0" xfId="0" applyFill="1" applyAlignment="1">
      <alignment horizontal="left" indent="1"/>
    </xf>
    <xf numFmtId="0" fontId="1" fillId="9" borderId="2" xfId="0" applyFont="1" applyFill="1" applyBorder="1" applyAlignment="1">
      <alignment horizontal="left"/>
    </xf>
    <xf numFmtId="165" fontId="1" fillId="8" borderId="0" xfId="1" applyNumberFormat="1" applyFont="1" applyFill="1"/>
    <xf numFmtId="168" fontId="1" fillId="8" borderId="0" xfId="0" applyNumberFormat="1" applyFont="1" applyFill="1"/>
    <xf numFmtId="168" fontId="0" fillId="3" borderId="0" xfId="0" applyNumberFormat="1" applyFill="1"/>
    <xf numFmtId="0" fontId="1" fillId="8" borderId="0" xfId="0" applyFont="1" applyFill="1" applyAlignment="1">
      <alignment horizontal="left"/>
    </xf>
    <xf numFmtId="2" fontId="1" fillId="3" borderId="0" xfId="0" applyNumberFormat="1" applyFont="1" applyFill="1" applyAlignment="1">
      <alignment wrapText="1"/>
    </xf>
    <xf numFmtId="2" fontId="1" fillId="3" borderId="0" xfId="0" applyNumberFormat="1" applyFont="1" applyFill="1" applyAlignment="1">
      <alignment horizontal="right" wrapText="1"/>
    </xf>
    <xf numFmtId="168" fontId="1" fillId="8" borderId="0" xfId="2" applyNumberFormat="1" applyFont="1" applyFill="1"/>
    <xf numFmtId="168" fontId="0" fillId="3" borderId="0" xfId="2" applyNumberFormat="1" applyFont="1" applyFill="1"/>
    <xf numFmtId="0" fontId="1" fillId="4" borderId="3" xfId="0" applyFont="1" applyFill="1" applyBorder="1" applyAlignment="1">
      <alignment wrapText="1"/>
    </xf>
    <xf numFmtId="165" fontId="1" fillId="9" borderId="0" xfId="1" applyNumberFormat="1" applyFont="1" applyFill="1" applyBorder="1"/>
    <xf numFmtId="165" fontId="1" fillId="9" borderId="2" xfId="1" applyNumberFormat="1" applyFont="1" applyFill="1" applyBorder="1"/>
    <xf numFmtId="2" fontId="1" fillId="4" borderId="3" xfId="0" applyNumberFormat="1" applyFont="1" applyFill="1" applyBorder="1" applyAlignment="1">
      <alignment wrapText="1"/>
    </xf>
    <xf numFmtId="43" fontId="0" fillId="0" borderId="0" xfId="0" applyNumberFormat="1"/>
    <xf numFmtId="0" fontId="1" fillId="3" borderId="0" xfId="0" applyFont="1" applyFill="1" applyAlignment="1">
      <alignment horizontal="right" wrapText="1"/>
    </xf>
    <xf numFmtId="165" fontId="1" fillId="8" borderId="3" xfId="1" applyNumberFormat="1" applyFont="1" applyFill="1" applyBorder="1"/>
    <xf numFmtId="167" fontId="1" fillId="8" borderId="0" xfId="1" applyNumberFormat="1" applyFont="1" applyFill="1"/>
    <xf numFmtId="167" fontId="0" fillId="3" borderId="0" xfId="1" applyNumberFormat="1" applyFont="1" applyFill="1"/>
    <xf numFmtId="9" fontId="0" fillId="0" borderId="0" xfId="0" applyNumberFormat="1"/>
    <xf numFmtId="9" fontId="1" fillId="0" borderId="0" xfId="0" applyNumberFormat="1" applyFont="1"/>
    <xf numFmtId="165" fontId="3" fillId="0" borderId="0" xfId="0" applyNumberFormat="1" applyFont="1"/>
    <xf numFmtId="165" fontId="3" fillId="0" borderId="0" xfId="1" applyNumberFormat="1" applyFont="1"/>
    <xf numFmtId="0" fontId="8" fillId="0" borderId="0" xfId="0" applyFont="1"/>
    <xf numFmtId="165" fontId="1" fillId="0" borderId="0" xfId="0" applyNumberFormat="1" applyFont="1"/>
    <xf numFmtId="0" fontId="1" fillId="10" borderId="3" xfId="0" applyFont="1" applyFill="1" applyBorder="1"/>
    <xf numFmtId="9" fontId="1" fillId="0" borderId="0" xfId="2" applyFont="1"/>
    <xf numFmtId="164" fontId="1" fillId="0" borderId="0" xfId="2" applyNumberFormat="1" applyFont="1"/>
    <xf numFmtId="0" fontId="0" fillId="0" borderId="0" xfId="0" applyAlignment="1">
      <alignment horizontal="right"/>
    </xf>
    <xf numFmtId="165" fontId="1" fillId="0" borderId="11" xfId="1" applyNumberFormat="1" applyFont="1" applyBorder="1"/>
    <xf numFmtId="165" fontId="1" fillId="0" borderId="11" xfId="0" applyNumberFormat="1" applyFont="1" applyBorder="1"/>
    <xf numFmtId="164" fontId="1" fillId="0" borderId="11" xfId="2" applyNumberFormat="1" applyFont="1" applyBorder="1"/>
    <xf numFmtId="164" fontId="7" fillId="0" borderId="11" xfId="2" applyNumberFormat="1" applyFont="1" applyBorder="1"/>
    <xf numFmtId="164" fontId="8" fillId="0" borderId="11" xfId="2" applyNumberFormat="1" applyFont="1" applyBorder="1"/>
    <xf numFmtId="164" fontId="7" fillId="6" borderId="11" xfId="2" applyNumberFormat="1" applyFont="1" applyFill="1" applyBorder="1"/>
    <xf numFmtId="0" fontId="1" fillId="0" borderId="0" xfId="0" applyFont="1" applyAlignment="1">
      <alignment horizontal="right"/>
    </xf>
    <xf numFmtId="164" fontId="3" fillId="0" borderId="1" xfId="0" applyNumberFormat="1" applyFont="1" applyBorder="1"/>
    <xf numFmtId="164" fontId="1" fillId="8" borderId="0" xfId="2" applyNumberFormat="1" applyFont="1" applyFill="1"/>
    <xf numFmtId="164" fontId="2" fillId="7" borderId="0" xfId="2" applyNumberFormat="1" applyFont="1" applyFill="1"/>
    <xf numFmtId="0" fontId="0" fillId="0" borderId="1" xfId="0" applyBorder="1" applyAlignment="1">
      <alignment horizontal="right"/>
    </xf>
    <xf numFmtId="167" fontId="0" fillId="0" borderId="0" xfId="0" applyNumberFormat="1"/>
    <xf numFmtId="0" fontId="4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168" fontId="0" fillId="7" borderId="0" xfId="0" applyNumberFormat="1" applyFill="1"/>
    <xf numFmtId="0" fontId="1" fillId="3" borderId="0" xfId="0" applyFont="1" applyFill="1" applyAlignment="1">
      <alignment horizontal="right"/>
    </xf>
    <xf numFmtId="1" fontId="1" fillId="4" borderId="3" xfId="0" applyNumberFormat="1" applyFont="1" applyFill="1" applyBorder="1" applyAlignment="1">
      <alignment horizontal="right" wrapText="1"/>
    </xf>
    <xf numFmtId="1" fontId="1" fillId="3" borderId="0" xfId="0" applyNumberFormat="1" applyFont="1" applyFill="1" applyAlignment="1">
      <alignment horizontal="right" wrapText="1"/>
    </xf>
    <xf numFmtId="0" fontId="1" fillId="4" borderId="3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164" fontId="0" fillId="0" borderId="0" xfId="1" applyNumberFormat="1" applyFont="1"/>
    <xf numFmtId="0" fontId="1" fillId="10" borderId="2" xfId="0" applyFont="1" applyFill="1" applyBorder="1"/>
    <xf numFmtId="0" fontId="0" fillId="11" borderId="0" xfId="0" applyFill="1"/>
    <xf numFmtId="165" fontId="0" fillId="12" borderId="1" xfId="1" applyNumberFormat="1" applyFont="1" applyFill="1" applyBorder="1"/>
    <xf numFmtId="0" fontId="0" fillId="12" borderId="0" xfId="0" applyFill="1"/>
    <xf numFmtId="165" fontId="0" fillId="12" borderId="0" xfId="0" applyNumberFormat="1" applyFill="1"/>
  </cellXfs>
  <cellStyles count="4">
    <cellStyle name="Comma" xfId="1" builtinId="3"/>
    <cellStyle name="Comma 2" xfId="3" xr:uid="{00000000-0005-0000-0000-000001000000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FF"/>
      <color rgb="FFE2EFD9"/>
      <color rgb="FFFF3399"/>
      <color rgb="FFFF5050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52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A'!$A$4</c:f>
              <c:strCache>
                <c:ptCount val="1"/>
                <c:pt idx="0">
                  <c:v>PFT Jobs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A'!$B$3:$K$3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'Figure A'!$B$4:$K$4</c:f>
              <c:numCache>
                <c:formatCode>_-* #,##0_-;\-* #,##0_-;_-* "-"??_-;_-@_-</c:formatCode>
                <c:ptCount val="10"/>
                <c:pt idx="0">
                  <c:v>289354</c:v>
                </c:pt>
                <c:pt idx="1">
                  <c:v>306107</c:v>
                </c:pt>
                <c:pt idx="2">
                  <c:v>327811</c:v>
                </c:pt>
                <c:pt idx="3">
                  <c:v>347367</c:v>
                </c:pt>
                <c:pt idx="4">
                  <c:v>369753</c:v>
                </c:pt>
                <c:pt idx="5">
                  <c:v>392324</c:v>
                </c:pt>
                <c:pt idx="6">
                  <c:v>413980</c:v>
                </c:pt>
                <c:pt idx="7">
                  <c:v>425962</c:v>
                </c:pt>
                <c:pt idx="8">
                  <c:v>453549</c:v>
                </c:pt>
                <c:pt idx="9">
                  <c:v>484978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8-43CA-9AD6-6D108E483ACF}"/>
            </c:ext>
          </c:extLst>
        </c:ser>
        <c:ser>
          <c:idx val="1"/>
          <c:order val="1"/>
          <c:tx>
            <c:strRef>
              <c:f>'Figure A'!$A$5</c:f>
              <c:strCache>
                <c:ptCount val="1"/>
                <c:pt idx="0">
                  <c:v>Other Jobs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A'!$B$3:$K$3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'Figure A'!$B$5:$K$5</c:f>
              <c:numCache>
                <c:formatCode>_-* #,##0_-;\-* #,##0_-;_-* "-"??_-;_-@_-</c:formatCode>
                <c:ptCount val="10"/>
                <c:pt idx="0">
                  <c:v>38177</c:v>
                </c:pt>
                <c:pt idx="1">
                  <c:v>38908</c:v>
                </c:pt>
                <c:pt idx="2">
                  <c:v>40800</c:v>
                </c:pt>
                <c:pt idx="3">
                  <c:v>40398</c:v>
                </c:pt>
                <c:pt idx="4">
                  <c:v>40761</c:v>
                </c:pt>
                <c:pt idx="5">
                  <c:v>41909</c:v>
                </c:pt>
                <c:pt idx="6">
                  <c:v>42713</c:v>
                </c:pt>
                <c:pt idx="7">
                  <c:v>39274</c:v>
                </c:pt>
                <c:pt idx="8">
                  <c:v>39604</c:v>
                </c:pt>
                <c:pt idx="9">
                  <c:v>44166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8-43CA-9AD6-6D108E483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911584"/>
        <c:axId val="474916832"/>
      </c:barChart>
      <c:catAx>
        <c:axId val="47491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916832"/>
        <c:crosses val="autoZero"/>
        <c:auto val="1"/>
        <c:lblAlgn val="ctr"/>
        <c:lblOffset val="100"/>
        <c:noMultiLvlLbl val="0"/>
      </c:catAx>
      <c:valAx>
        <c:axId val="47491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91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 sz="1200"/>
              <a:t>Irish Owned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'1.4'!$A$18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'1.4'!$B$17:$K$17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'1.4'!$B$18:$K$18</c:f>
              <c:numCache>
                <c:formatCode>0.0%</c:formatCode>
                <c:ptCount val="10"/>
                <c:pt idx="0">
                  <c:v>0.68971379994332671</c:v>
                </c:pt>
                <c:pt idx="1">
                  <c:v>0.68322924320352685</c:v>
                </c:pt>
                <c:pt idx="2">
                  <c:v>0.68243638595139211</c:v>
                </c:pt>
                <c:pt idx="3">
                  <c:v>0.67858678075041445</c:v>
                </c:pt>
                <c:pt idx="4">
                  <c:v>0.6777451269745538</c:v>
                </c:pt>
                <c:pt idx="5">
                  <c:v>0.68302476292761516</c:v>
                </c:pt>
                <c:pt idx="6">
                  <c:v>0.67517747944050044</c:v>
                </c:pt>
                <c:pt idx="7">
                  <c:v>0.6796395371778059</c:v>
                </c:pt>
                <c:pt idx="8">
                  <c:v>0.67585816942155563</c:v>
                </c:pt>
                <c:pt idx="9">
                  <c:v>0.66672603270719621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A-44AB-95F3-F8E1FBDD4B59}"/>
            </c:ext>
          </c:extLst>
        </c:ser>
        <c:ser>
          <c:idx val="1"/>
          <c:order val="1"/>
          <c:tx>
            <c:strRef>
              <c:f>'1.4'!$A$19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'1.4'!$B$17:$K$17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'1.4'!$B$19:$K$19</c:f>
              <c:numCache>
                <c:formatCode>0.0%</c:formatCode>
                <c:ptCount val="10"/>
                <c:pt idx="0">
                  <c:v>0.31028620005667329</c:v>
                </c:pt>
                <c:pt idx="1">
                  <c:v>0.31677075679647321</c:v>
                </c:pt>
                <c:pt idx="2">
                  <c:v>0.31756361404860783</c:v>
                </c:pt>
                <c:pt idx="3">
                  <c:v>0.32141321924958549</c:v>
                </c:pt>
                <c:pt idx="4">
                  <c:v>0.32225487302544625</c:v>
                </c:pt>
                <c:pt idx="5">
                  <c:v>0.3169752370723849</c:v>
                </c:pt>
                <c:pt idx="6">
                  <c:v>0.32482252055949956</c:v>
                </c:pt>
                <c:pt idx="7">
                  <c:v>0.3203604628221941</c:v>
                </c:pt>
                <c:pt idx="8">
                  <c:v>0.32414183057844437</c:v>
                </c:pt>
                <c:pt idx="9">
                  <c:v>0.33327396729280379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CA-44AB-95F3-F8E1FBDD4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4262880"/>
        <c:axId val="374263208"/>
      </c:barChart>
      <c:catAx>
        <c:axId val="37426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263208"/>
        <c:crosses val="autoZero"/>
        <c:auto val="1"/>
        <c:lblAlgn val="ctr"/>
        <c:lblOffset val="100"/>
        <c:noMultiLvlLbl val="0"/>
      </c:catAx>
      <c:valAx>
        <c:axId val="37426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26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 sz="1200"/>
              <a:t>Services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'1.5'!$A$17</c:f>
              <c:strCache>
                <c:ptCount val="1"/>
                <c:pt idx="0">
                  <c:v>Foreign Owned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'1.5'!$B$3:$K$3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'1.5'!$B$17:$K$17</c:f>
              <c:numCache>
                <c:formatCode>0.0%</c:formatCode>
                <c:ptCount val="10"/>
                <c:pt idx="0">
                  <c:v>0.67461072150243673</c:v>
                </c:pt>
                <c:pt idx="1">
                  <c:v>0.67637813746188136</c:v>
                </c:pt>
                <c:pt idx="2">
                  <c:v>0.67836261536348985</c:v>
                </c:pt>
                <c:pt idx="3">
                  <c:v>0.68740211822790853</c:v>
                </c:pt>
                <c:pt idx="4">
                  <c:v>0.69351964852330972</c:v>
                </c:pt>
                <c:pt idx="5">
                  <c:v>0.70257549557390375</c:v>
                </c:pt>
                <c:pt idx="6">
                  <c:v>0.70544962022627078</c:v>
                </c:pt>
                <c:pt idx="7">
                  <c:v>0.71587300770414442</c:v>
                </c:pt>
                <c:pt idx="8">
                  <c:v>0.71987703168142092</c:v>
                </c:pt>
                <c:pt idx="9">
                  <c:v>0.72303191767225616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8-4F4D-837E-AB5BC15C4889}"/>
            </c:ext>
          </c:extLst>
        </c:ser>
        <c:ser>
          <c:idx val="1"/>
          <c:order val="1"/>
          <c:tx>
            <c:strRef>
              <c:f>'1.5'!$A$18</c:f>
              <c:strCache>
                <c:ptCount val="1"/>
                <c:pt idx="0">
                  <c:v>Irish Owned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'1.5'!$B$3:$K$3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'1.5'!$B$18:$K$18</c:f>
              <c:numCache>
                <c:formatCode>0.0%</c:formatCode>
                <c:ptCount val="10"/>
                <c:pt idx="0">
                  <c:v>0.32538927849756327</c:v>
                </c:pt>
                <c:pt idx="1">
                  <c:v>0.3236218625381187</c:v>
                </c:pt>
                <c:pt idx="2">
                  <c:v>0.32163738463651015</c:v>
                </c:pt>
                <c:pt idx="3">
                  <c:v>0.31259788177209141</c:v>
                </c:pt>
                <c:pt idx="4">
                  <c:v>0.30648035147669028</c:v>
                </c:pt>
                <c:pt idx="5">
                  <c:v>0.29742450442609619</c:v>
                </c:pt>
                <c:pt idx="6">
                  <c:v>0.29455037977372922</c:v>
                </c:pt>
                <c:pt idx="7">
                  <c:v>0.28412699229585564</c:v>
                </c:pt>
                <c:pt idx="8">
                  <c:v>0.28012296831857902</c:v>
                </c:pt>
                <c:pt idx="9">
                  <c:v>0.27696808232774384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58-4F4D-837E-AB5BC15C4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8031872"/>
        <c:axId val="288033408"/>
      </c:barChart>
      <c:catAx>
        <c:axId val="28803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033408"/>
        <c:crosses val="autoZero"/>
        <c:auto val="1"/>
        <c:lblAlgn val="ctr"/>
        <c:lblOffset val="100"/>
        <c:noMultiLvlLbl val="0"/>
      </c:catAx>
      <c:valAx>
        <c:axId val="2880334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03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 sz="1200"/>
              <a:t>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'1.5'!$A$14</c:f>
              <c:strCache>
                <c:ptCount val="1"/>
                <c:pt idx="0">
                  <c:v>Foreign Owned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'1.5'!$B$3:$K$3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'1.5'!$B$14:$K$14</c:f>
              <c:numCache>
                <c:formatCode>0.0%</c:formatCode>
                <c:ptCount val="10"/>
                <c:pt idx="0">
                  <c:v>0.50347376028722635</c:v>
                </c:pt>
                <c:pt idx="1">
                  <c:v>0.49910502365094239</c:v>
                </c:pt>
                <c:pt idx="2">
                  <c:v>0.49516479804058189</c:v>
                </c:pt>
                <c:pt idx="3">
                  <c:v>0.49432820643193087</c:v>
                </c:pt>
                <c:pt idx="4">
                  <c:v>0.48690697663122412</c:v>
                </c:pt>
                <c:pt idx="5">
                  <c:v>0.48580012679278567</c:v>
                </c:pt>
                <c:pt idx="6">
                  <c:v>0.48930486021886493</c:v>
                </c:pt>
                <c:pt idx="7">
                  <c:v>0.49439026811885123</c:v>
                </c:pt>
                <c:pt idx="8">
                  <c:v>0.4928592907485902</c:v>
                </c:pt>
                <c:pt idx="9">
                  <c:v>0.50136722269668033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1-47E3-888B-FEB16253DEE7}"/>
            </c:ext>
          </c:extLst>
        </c:ser>
        <c:ser>
          <c:idx val="1"/>
          <c:order val="1"/>
          <c:tx>
            <c:strRef>
              <c:f>'1.5'!$A$15</c:f>
              <c:strCache>
                <c:ptCount val="1"/>
                <c:pt idx="0">
                  <c:v>Irish Owned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'1.5'!$B$3:$K$3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'1.5'!$B$15:$K$15</c:f>
              <c:numCache>
                <c:formatCode>0.0%</c:formatCode>
                <c:ptCount val="10"/>
                <c:pt idx="0">
                  <c:v>0.49652623971277365</c:v>
                </c:pt>
                <c:pt idx="1">
                  <c:v>0.50089497634905766</c:v>
                </c:pt>
                <c:pt idx="2">
                  <c:v>0.50483520195941811</c:v>
                </c:pt>
                <c:pt idx="3">
                  <c:v>0.50567179356806913</c:v>
                </c:pt>
                <c:pt idx="4">
                  <c:v>0.51309302336877594</c:v>
                </c:pt>
                <c:pt idx="5">
                  <c:v>0.51419987320721428</c:v>
                </c:pt>
                <c:pt idx="6">
                  <c:v>0.51069513978113512</c:v>
                </c:pt>
                <c:pt idx="7">
                  <c:v>0.50560973188114877</c:v>
                </c:pt>
                <c:pt idx="8">
                  <c:v>0.50714070925140986</c:v>
                </c:pt>
                <c:pt idx="9">
                  <c:v>0.49863277730331973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1-47E3-888B-FEB16253D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5980784"/>
        <c:axId val="735926336"/>
      </c:barChart>
      <c:catAx>
        <c:axId val="73598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5926336"/>
        <c:crosses val="autoZero"/>
        <c:auto val="1"/>
        <c:lblAlgn val="ctr"/>
        <c:lblOffset val="100"/>
        <c:noMultiLvlLbl val="0"/>
      </c:catAx>
      <c:valAx>
        <c:axId val="7359263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598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'1.6'!$A$4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'1.6'!$B$3:$K$3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'1.6'!$B$4:$K$4</c:f>
              <c:numCache>
                <c:formatCode>#,##0</c:formatCode>
                <c:ptCount val="10"/>
                <c:pt idx="0">
                  <c:v>21268</c:v>
                </c:pt>
                <c:pt idx="1">
                  <c:v>21635</c:v>
                </c:pt>
                <c:pt idx="2">
                  <c:v>22318</c:v>
                </c:pt>
                <c:pt idx="3">
                  <c:v>22065</c:v>
                </c:pt>
                <c:pt idx="4">
                  <c:v>23072</c:v>
                </c:pt>
                <c:pt idx="5">
                  <c:v>23532</c:v>
                </c:pt>
                <c:pt idx="6">
                  <c:v>23373</c:v>
                </c:pt>
                <c:pt idx="7">
                  <c:v>22103</c:v>
                </c:pt>
                <c:pt idx="8">
                  <c:v>21969</c:v>
                </c:pt>
                <c:pt idx="9">
                  <c:v>24340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2-4E75-AA5B-A7FC86B14ED7}"/>
            </c:ext>
          </c:extLst>
        </c:ser>
        <c:ser>
          <c:idx val="1"/>
          <c:order val="1"/>
          <c:tx>
            <c:strRef>
              <c:f>'1.6'!$A$5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'1.6'!$B$3:$K$3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'1.6'!$B$5:$K$5</c:f>
              <c:numCache>
                <c:formatCode>#,##0</c:formatCode>
                <c:ptCount val="10"/>
                <c:pt idx="0">
                  <c:v>16909</c:v>
                </c:pt>
                <c:pt idx="1">
                  <c:v>17273</c:v>
                </c:pt>
                <c:pt idx="2">
                  <c:v>18482</c:v>
                </c:pt>
                <c:pt idx="3">
                  <c:v>18333</c:v>
                </c:pt>
                <c:pt idx="4">
                  <c:v>17689</c:v>
                </c:pt>
                <c:pt idx="5">
                  <c:v>18377</c:v>
                </c:pt>
                <c:pt idx="6">
                  <c:v>19340</c:v>
                </c:pt>
                <c:pt idx="7">
                  <c:v>17171</c:v>
                </c:pt>
                <c:pt idx="8">
                  <c:v>17635</c:v>
                </c:pt>
                <c:pt idx="9">
                  <c:v>19826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A2-4E75-AA5B-A7FC86B14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060544"/>
        <c:axId val="288062080"/>
      </c:barChart>
      <c:catAx>
        <c:axId val="2880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062080"/>
        <c:crosses val="autoZero"/>
        <c:auto val="1"/>
        <c:lblAlgn val="ctr"/>
        <c:lblOffset val="100"/>
        <c:noMultiLvlLbl val="0"/>
      </c:catAx>
      <c:valAx>
        <c:axId val="28806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06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'1.7'!$A$4</c:f>
              <c:strCache>
                <c:ptCount val="1"/>
                <c:pt idx="0">
                  <c:v>PFT Gains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strRef>
              <c:f>'1.7'!$B$3:$K$3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'1.7'!$B$4:$K$4</c:f>
              <c:numCache>
                <c:formatCode>#,##0</c:formatCode>
                <c:ptCount val="10"/>
                <c:pt idx="0">
                  <c:v>25315</c:v>
                </c:pt>
                <c:pt idx="1">
                  <c:v>32166</c:v>
                </c:pt>
                <c:pt idx="2">
                  <c:v>36803</c:v>
                </c:pt>
                <c:pt idx="3">
                  <c:v>36382</c:v>
                </c:pt>
                <c:pt idx="4">
                  <c:v>39947</c:v>
                </c:pt>
                <c:pt idx="5">
                  <c:v>39145</c:v>
                </c:pt>
                <c:pt idx="6">
                  <c:v>40414</c:v>
                </c:pt>
                <c:pt idx="7">
                  <c:v>38134</c:v>
                </c:pt>
                <c:pt idx="8">
                  <c:v>51637</c:v>
                </c:pt>
                <c:pt idx="9">
                  <c:v>46719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4-4EAB-9D99-9414B345D4D0}"/>
            </c:ext>
          </c:extLst>
        </c:ser>
        <c:ser>
          <c:idx val="1"/>
          <c:order val="1"/>
          <c:tx>
            <c:strRef>
              <c:f>'1.7'!$A$5</c:f>
              <c:strCache>
                <c:ptCount val="1"/>
                <c:pt idx="0">
                  <c:v>PFT 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'1.7'!$B$3:$K$3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'1.7'!$B$5:$K$5</c:f>
              <c:numCache>
                <c:formatCode>#,##0</c:formatCode>
                <c:ptCount val="10"/>
                <c:pt idx="0">
                  <c:v>-15528</c:v>
                </c:pt>
                <c:pt idx="1">
                  <c:v>-15413</c:v>
                </c:pt>
                <c:pt idx="2">
                  <c:v>-15099</c:v>
                </c:pt>
                <c:pt idx="3">
                  <c:v>-16826</c:v>
                </c:pt>
                <c:pt idx="4">
                  <c:v>-17561</c:v>
                </c:pt>
                <c:pt idx="5">
                  <c:v>-16574</c:v>
                </c:pt>
                <c:pt idx="6">
                  <c:v>-18758</c:v>
                </c:pt>
                <c:pt idx="7">
                  <c:v>-26152</c:v>
                </c:pt>
                <c:pt idx="8">
                  <c:v>-24050</c:v>
                </c:pt>
                <c:pt idx="9">
                  <c:v>-15290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84-4EAB-9D99-9414B345D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356608"/>
        <c:axId val="288428032"/>
      </c:barChart>
      <c:lineChart>
        <c:grouping val="standard"/>
        <c:varyColors val="0"/>
        <c:ser>
          <c:idx val="2"/>
          <c:order val="2"/>
          <c:tx>
            <c:strRef>
              <c:f>'1.7'!$A$6</c:f>
              <c:strCache>
                <c:ptCount val="1"/>
                <c:pt idx="0">
                  <c:v>PFT Net change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'1.7'!$B$3:$K$3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'1.7'!$B$6:$K$6</c:f>
              <c:numCache>
                <c:formatCode>#,##0</c:formatCode>
                <c:ptCount val="10"/>
                <c:pt idx="0">
                  <c:v>9787</c:v>
                </c:pt>
                <c:pt idx="1">
                  <c:v>16753</c:v>
                </c:pt>
                <c:pt idx="2">
                  <c:v>21704</c:v>
                </c:pt>
                <c:pt idx="3">
                  <c:v>19556</c:v>
                </c:pt>
                <c:pt idx="4">
                  <c:v>22386</c:v>
                </c:pt>
                <c:pt idx="5">
                  <c:v>22571</c:v>
                </c:pt>
                <c:pt idx="6">
                  <c:v>21656</c:v>
                </c:pt>
                <c:pt idx="7">
                  <c:v>11982</c:v>
                </c:pt>
                <c:pt idx="8">
                  <c:v>27587</c:v>
                </c:pt>
                <c:pt idx="9">
                  <c:v>31429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84-4EAB-9D99-9414B345D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356608"/>
        <c:axId val="288428032"/>
      </c:lineChart>
      <c:catAx>
        <c:axId val="28835660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solidFill>
            <a:srgbClr val="FFFFFF">
              <a:alpha val="0"/>
            </a:srgbClr>
          </a:solidFill>
          <a:ln w="9525" cap="flat" cmpd="sng" algn="ctr">
            <a:solidFill>
              <a:srgbClr val="CC006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428032"/>
        <c:crosses val="autoZero"/>
        <c:auto val="1"/>
        <c:lblAlgn val="ctr"/>
        <c:lblOffset val="100"/>
        <c:noMultiLvlLbl val="0"/>
      </c:catAx>
      <c:valAx>
        <c:axId val="288428032"/>
        <c:scaling>
          <c:orientation val="minMax"/>
          <c:min val="-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35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'1.8'!$A$4</c:f>
              <c:strCache>
                <c:ptCount val="1"/>
                <c:pt idx="0">
                  <c:v>PFT Gains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'1.8'!$B$3:$K$3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'1.8'!$B$4:$K$4</c:f>
              <c:numCache>
                <c:formatCode>#,##0</c:formatCode>
                <c:ptCount val="10"/>
                <c:pt idx="0">
                  <c:v>12556</c:v>
                </c:pt>
                <c:pt idx="1">
                  <c:v>14767</c:v>
                </c:pt>
                <c:pt idx="2">
                  <c:v>16022</c:v>
                </c:pt>
                <c:pt idx="3">
                  <c:v>14665</c:v>
                </c:pt>
                <c:pt idx="4">
                  <c:v>16205</c:v>
                </c:pt>
                <c:pt idx="5">
                  <c:v>14539</c:v>
                </c:pt>
                <c:pt idx="6">
                  <c:v>15621</c:v>
                </c:pt>
                <c:pt idx="7">
                  <c:v>15580</c:v>
                </c:pt>
                <c:pt idx="8">
                  <c:v>18544</c:v>
                </c:pt>
                <c:pt idx="9">
                  <c:v>15520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1-49DB-B9BE-CD81199D49D6}"/>
            </c:ext>
          </c:extLst>
        </c:ser>
        <c:ser>
          <c:idx val="1"/>
          <c:order val="1"/>
          <c:tx>
            <c:strRef>
              <c:f>'1.8'!$A$5</c:f>
              <c:strCache>
                <c:ptCount val="1"/>
                <c:pt idx="0">
                  <c:v>PFT 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'1.8'!$B$3:$K$3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'1.8'!$B$5:$K$5</c:f>
              <c:numCache>
                <c:formatCode>#,##0</c:formatCode>
                <c:ptCount val="10"/>
                <c:pt idx="0">
                  <c:v>-8699</c:v>
                </c:pt>
                <c:pt idx="1">
                  <c:v>-7626</c:v>
                </c:pt>
                <c:pt idx="2">
                  <c:v>-6536</c:v>
                </c:pt>
                <c:pt idx="3">
                  <c:v>-8248</c:v>
                </c:pt>
                <c:pt idx="4">
                  <c:v>-6906</c:v>
                </c:pt>
                <c:pt idx="5">
                  <c:v>-6523</c:v>
                </c:pt>
                <c:pt idx="6">
                  <c:v>-8771</c:v>
                </c:pt>
                <c:pt idx="7">
                  <c:v>-13970</c:v>
                </c:pt>
                <c:pt idx="8">
                  <c:v>-8717</c:v>
                </c:pt>
                <c:pt idx="9">
                  <c:v>-6775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1-49DB-B9BE-CD81199D4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473472"/>
        <c:axId val="288475008"/>
      </c:barChart>
      <c:lineChart>
        <c:grouping val="standard"/>
        <c:varyColors val="0"/>
        <c:ser>
          <c:idx val="2"/>
          <c:order val="2"/>
          <c:tx>
            <c:strRef>
              <c:f>'1.8'!$A$6</c:f>
              <c:strCache>
                <c:ptCount val="1"/>
                <c:pt idx="0">
                  <c:v>PFT Net change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'1.8'!$B$3:$K$3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'1.8'!$B$6:$K$6</c:f>
              <c:numCache>
                <c:formatCode>#,##0</c:formatCode>
                <c:ptCount val="10"/>
                <c:pt idx="0">
                  <c:v>3857</c:v>
                </c:pt>
                <c:pt idx="1">
                  <c:v>7141</c:v>
                </c:pt>
                <c:pt idx="2">
                  <c:v>9486</c:v>
                </c:pt>
                <c:pt idx="3">
                  <c:v>6417</c:v>
                </c:pt>
                <c:pt idx="4">
                  <c:v>9299</c:v>
                </c:pt>
                <c:pt idx="5">
                  <c:v>8016</c:v>
                </c:pt>
                <c:pt idx="6">
                  <c:v>6850</c:v>
                </c:pt>
                <c:pt idx="7">
                  <c:v>1610</c:v>
                </c:pt>
                <c:pt idx="8">
                  <c:v>9827</c:v>
                </c:pt>
                <c:pt idx="9">
                  <c:v>8745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1-49DB-B9BE-CD81199D4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473472"/>
        <c:axId val="288475008"/>
      </c:lineChart>
      <c:catAx>
        <c:axId val="28847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475008"/>
        <c:crosses val="autoZero"/>
        <c:auto val="1"/>
        <c:lblAlgn val="ctr"/>
        <c:lblOffset val="100"/>
        <c:noMultiLvlLbl val="0"/>
      </c:catAx>
      <c:valAx>
        <c:axId val="288475008"/>
        <c:scaling>
          <c:orientation val="minMax"/>
          <c:max val="20000"/>
          <c:min val="-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47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'1.9'!$A$4</c:f>
              <c:strCache>
                <c:ptCount val="1"/>
                <c:pt idx="0">
                  <c:v>PFT gains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'1.9'!$B$3:$K$3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'1.9'!$B$4:$K$4</c:f>
              <c:numCache>
                <c:formatCode>General</c:formatCode>
                <c:ptCount val="10"/>
                <c:pt idx="0">
                  <c:v>12759</c:v>
                </c:pt>
                <c:pt idx="1">
                  <c:v>17399</c:v>
                </c:pt>
                <c:pt idx="2">
                  <c:v>20781</c:v>
                </c:pt>
                <c:pt idx="3">
                  <c:v>21717</c:v>
                </c:pt>
                <c:pt idx="4">
                  <c:v>23742</c:v>
                </c:pt>
                <c:pt idx="5">
                  <c:v>24606</c:v>
                </c:pt>
                <c:pt idx="6">
                  <c:v>24793</c:v>
                </c:pt>
                <c:pt idx="7">
                  <c:v>22554</c:v>
                </c:pt>
                <c:pt idx="8">
                  <c:v>33093</c:v>
                </c:pt>
                <c:pt idx="9">
                  <c:v>31199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2-4D39-8D77-A83B74631938}"/>
            </c:ext>
          </c:extLst>
        </c:ser>
        <c:ser>
          <c:idx val="1"/>
          <c:order val="1"/>
          <c:tx>
            <c:strRef>
              <c:f>'1.9'!$A$5</c:f>
              <c:strCache>
                <c:ptCount val="1"/>
                <c:pt idx="0">
                  <c:v>PFT 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'1.9'!$B$3:$K$3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'1.9'!$B$5:$K$5</c:f>
              <c:numCache>
                <c:formatCode>General</c:formatCode>
                <c:ptCount val="10"/>
                <c:pt idx="0">
                  <c:v>-6829</c:v>
                </c:pt>
                <c:pt idx="1">
                  <c:v>-7787</c:v>
                </c:pt>
                <c:pt idx="2">
                  <c:v>-8563</c:v>
                </c:pt>
                <c:pt idx="3">
                  <c:v>-8578</c:v>
                </c:pt>
                <c:pt idx="4">
                  <c:v>-10655</c:v>
                </c:pt>
                <c:pt idx="5">
                  <c:v>-10051</c:v>
                </c:pt>
                <c:pt idx="6">
                  <c:v>-9987</c:v>
                </c:pt>
                <c:pt idx="7">
                  <c:v>-12182</c:v>
                </c:pt>
                <c:pt idx="8">
                  <c:v>-15333</c:v>
                </c:pt>
                <c:pt idx="9">
                  <c:v>-8515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92-4D39-8D77-A83B74631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474432"/>
        <c:axId val="289475968"/>
      </c:barChart>
      <c:lineChart>
        <c:grouping val="standard"/>
        <c:varyColors val="0"/>
        <c:ser>
          <c:idx val="2"/>
          <c:order val="2"/>
          <c:tx>
            <c:strRef>
              <c:f>'1.9'!$A$6</c:f>
              <c:strCache>
                <c:ptCount val="1"/>
                <c:pt idx="0">
                  <c:v>PFT net change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'1.9'!$B$3:$K$3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'1.9'!$B$6:$K$6</c:f>
              <c:numCache>
                <c:formatCode>General</c:formatCode>
                <c:ptCount val="10"/>
                <c:pt idx="0">
                  <c:v>5930</c:v>
                </c:pt>
                <c:pt idx="1">
                  <c:v>9612</c:v>
                </c:pt>
                <c:pt idx="2">
                  <c:v>12218</c:v>
                </c:pt>
                <c:pt idx="3">
                  <c:v>13139</c:v>
                </c:pt>
                <c:pt idx="4">
                  <c:v>13087</c:v>
                </c:pt>
                <c:pt idx="5">
                  <c:v>14555</c:v>
                </c:pt>
                <c:pt idx="6">
                  <c:v>14806</c:v>
                </c:pt>
                <c:pt idx="7">
                  <c:v>10372</c:v>
                </c:pt>
                <c:pt idx="8">
                  <c:v>17760</c:v>
                </c:pt>
                <c:pt idx="9">
                  <c:v>22684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92-4D39-8D77-A83B74631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474432"/>
        <c:axId val="289475968"/>
      </c:lineChart>
      <c:catAx>
        <c:axId val="28947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475968"/>
        <c:crosses val="autoZero"/>
        <c:auto val="1"/>
        <c:lblAlgn val="ctr"/>
        <c:lblOffset val="100"/>
        <c:noMultiLvlLbl val="0"/>
      </c:catAx>
      <c:valAx>
        <c:axId val="28947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47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'2.1'!$A$12</c:f>
              <c:strCache>
                <c:ptCount val="1"/>
                <c:pt idx="0">
                  <c:v>Dublin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0-4FBB-B5BF-805A9FF3EB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'2.1'!$B$9:$K$9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'2.1'!$B$12:$K$12</c:f>
              <c:numCache>
                <c:formatCode>0.0%</c:formatCode>
                <c:ptCount val="10"/>
                <c:pt idx="0">
                  <c:v>0.35330771304353836</c:v>
                </c:pt>
                <c:pt idx="1">
                  <c:v>0.35546067224859279</c:v>
                </c:pt>
                <c:pt idx="2">
                  <c:v>0.35930154875827841</c:v>
                </c:pt>
                <c:pt idx="3">
                  <c:v>0.36258193783520021</c:v>
                </c:pt>
                <c:pt idx="4">
                  <c:v>0.37102065432870052</c:v>
                </c:pt>
                <c:pt idx="5">
                  <c:v>0.37232746403482836</c:v>
                </c:pt>
                <c:pt idx="6">
                  <c:v>0.37871153195806562</c:v>
                </c:pt>
                <c:pt idx="7">
                  <c:v>0.38194956357609366</c:v>
                </c:pt>
                <c:pt idx="8">
                  <c:v>0.39008574597232054</c:v>
                </c:pt>
                <c:pt idx="9">
                  <c:v>0.39891294038080077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60-4FBB-B5BF-805A9FF3EBEB}"/>
            </c:ext>
          </c:extLst>
        </c:ser>
        <c:ser>
          <c:idx val="1"/>
          <c:order val="1"/>
          <c:tx>
            <c:strRef>
              <c:f>'2.1'!$A$11</c:f>
              <c:strCache>
                <c:ptCount val="1"/>
                <c:pt idx="0">
                  <c:v>South and East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'2.1'!$B$9:$K$9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'2.1'!$B$11:$K$11</c:f>
              <c:numCache>
                <c:formatCode>0.0%</c:formatCode>
                <c:ptCount val="10"/>
                <c:pt idx="0">
                  <c:v>0.44378166536491631</c:v>
                </c:pt>
                <c:pt idx="1">
                  <c:v>0.44328290434390588</c:v>
                </c:pt>
                <c:pt idx="2">
                  <c:v>0.4427551241416548</c:v>
                </c:pt>
                <c:pt idx="3">
                  <c:v>0.44008498216583614</c:v>
                </c:pt>
                <c:pt idx="4">
                  <c:v>0.42861315526851707</c:v>
                </c:pt>
                <c:pt idx="5">
                  <c:v>0.42547741152720708</c:v>
                </c:pt>
                <c:pt idx="6">
                  <c:v>0.41994540799072416</c:v>
                </c:pt>
                <c:pt idx="7">
                  <c:v>0.42168080720815471</c:v>
                </c:pt>
                <c:pt idx="8">
                  <c:v>0.41490996562664673</c:v>
                </c:pt>
                <c:pt idx="9">
                  <c:v>0.41056501532028256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60-4FBB-B5BF-805A9FF3EBEB}"/>
            </c:ext>
          </c:extLst>
        </c:ser>
        <c:ser>
          <c:idx val="2"/>
          <c:order val="2"/>
          <c:tx>
            <c:strRef>
              <c:f>'2.1'!$A$10</c:f>
              <c:strCache>
                <c:ptCount val="1"/>
                <c:pt idx="0">
                  <c:v>BMW area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'2.1'!$B$9:$K$9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'2.1'!$B$10:$K$10</c:f>
              <c:numCache>
                <c:formatCode>0.0%</c:formatCode>
                <c:ptCount val="10"/>
                <c:pt idx="0">
                  <c:v>0.2029106215915453</c:v>
                </c:pt>
                <c:pt idx="1">
                  <c:v>0.2012564234075013</c:v>
                </c:pt>
                <c:pt idx="2">
                  <c:v>0.19794332710006682</c:v>
                </c:pt>
                <c:pt idx="3">
                  <c:v>0.19733307999896363</c:v>
                </c:pt>
                <c:pt idx="4">
                  <c:v>0.20036619040278239</c:v>
                </c:pt>
                <c:pt idx="5">
                  <c:v>0.20219512443796453</c:v>
                </c:pt>
                <c:pt idx="6">
                  <c:v>0.20134306005121019</c:v>
                </c:pt>
                <c:pt idx="7">
                  <c:v>0.19636962921575163</c:v>
                </c:pt>
                <c:pt idx="8">
                  <c:v>0.19500428840103273</c:v>
                </c:pt>
                <c:pt idx="9">
                  <c:v>0.19052204429891664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60-4FBB-B5BF-805A9FF3E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5634295"/>
        <c:axId val="505624783"/>
      </c:barChart>
      <c:catAx>
        <c:axId val="505634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624783"/>
        <c:crosses val="autoZero"/>
        <c:auto val="1"/>
        <c:lblAlgn val="ctr"/>
        <c:lblOffset val="100"/>
        <c:noMultiLvlLbl val="0"/>
      </c:catAx>
      <c:valAx>
        <c:axId val="505624783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634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'2.1'!$A$4</c:f>
              <c:strCache>
                <c:ptCount val="1"/>
                <c:pt idx="0">
                  <c:v>Dublin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'2.1'!$B$3:$K$3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'2.1'!$B$4:$K$4</c:f>
              <c:numCache>
                <c:formatCode>_-* #,##0_-;\-* #,##0_-;_-* "-"??_-;_-@_-</c:formatCode>
                <c:ptCount val="10"/>
                <c:pt idx="0">
                  <c:v>102231</c:v>
                </c:pt>
                <c:pt idx="1">
                  <c:v>108809</c:v>
                </c:pt>
                <c:pt idx="2">
                  <c:v>117783</c:v>
                </c:pt>
                <c:pt idx="3">
                  <c:v>125949</c:v>
                </c:pt>
                <c:pt idx="4">
                  <c:v>137186</c:v>
                </c:pt>
                <c:pt idx="5">
                  <c:v>146073</c:v>
                </c:pt>
                <c:pt idx="6">
                  <c:v>156779</c:v>
                </c:pt>
                <c:pt idx="7">
                  <c:v>162696</c:v>
                </c:pt>
                <c:pt idx="8">
                  <c:v>176923</c:v>
                </c:pt>
                <c:pt idx="9">
                  <c:v>193464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2E-4888-B50A-5A2B2A2D55DC}"/>
            </c:ext>
          </c:extLst>
        </c:ser>
        <c:ser>
          <c:idx val="1"/>
          <c:order val="1"/>
          <c:tx>
            <c:strRef>
              <c:f>'2.1'!$A$5</c:f>
              <c:strCache>
                <c:ptCount val="1"/>
                <c:pt idx="0">
                  <c:v>South and East (Mid East, Mid West, South East and South West)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'2.1'!$B$3:$K$3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'2.1'!$B$5:$K$5</c:f>
              <c:numCache>
                <c:formatCode>_-* #,##0_-;\-* #,##0_-;_-* "-"??_-;_-@_-</c:formatCode>
                <c:ptCount val="10"/>
                <c:pt idx="0">
                  <c:v>128410</c:v>
                </c:pt>
                <c:pt idx="1">
                  <c:v>135692</c:v>
                </c:pt>
                <c:pt idx="2">
                  <c:v>145140</c:v>
                </c:pt>
                <c:pt idx="3">
                  <c:v>152871</c:v>
                </c:pt>
                <c:pt idx="4">
                  <c:v>158481</c:v>
                </c:pt>
                <c:pt idx="5">
                  <c:v>166925</c:v>
                </c:pt>
                <c:pt idx="6">
                  <c:v>173849</c:v>
                </c:pt>
                <c:pt idx="7">
                  <c:v>179620</c:v>
                </c:pt>
                <c:pt idx="8">
                  <c:v>188182</c:v>
                </c:pt>
                <c:pt idx="9">
                  <c:v>199115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2E-4888-B50A-5A2B2A2D55DC}"/>
            </c:ext>
          </c:extLst>
        </c:ser>
        <c:ser>
          <c:idx val="2"/>
          <c:order val="2"/>
          <c:tx>
            <c:strRef>
              <c:f>'2.1'!$A$6</c:f>
              <c:strCache>
                <c:ptCount val="1"/>
                <c:pt idx="0">
                  <c:v>BMW area (Border, Midlands, and West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'2.1'!$B$3:$K$3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'2.1'!$B$6:$K$6</c:f>
              <c:numCache>
                <c:formatCode>_-* #,##0_-;\-* #,##0_-;_-* "-"??_-;_-@_-</c:formatCode>
                <c:ptCount val="10"/>
                <c:pt idx="0">
                  <c:v>58713</c:v>
                </c:pt>
                <c:pt idx="1">
                  <c:v>61606</c:v>
                </c:pt>
                <c:pt idx="2">
                  <c:v>64888</c:v>
                </c:pt>
                <c:pt idx="3">
                  <c:v>68547</c:v>
                </c:pt>
                <c:pt idx="4">
                  <c:v>74086</c:v>
                </c:pt>
                <c:pt idx="5">
                  <c:v>79326</c:v>
                </c:pt>
                <c:pt idx="6">
                  <c:v>83352</c:v>
                </c:pt>
                <c:pt idx="7">
                  <c:v>83646</c:v>
                </c:pt>
                <c:pt idx="8">
                  <c:v>88444</c:v>
                </c:pt>
                <c:pt idx="9">
                  <c:v>92399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2E-4888-B50A-5A2B2A2D5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0670024"/>
        <c:axId val="800668384"/>
      </c:lineChart>
      <c:catAx>
        <c:axId val="80067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668384"/>
        <c:crosses val="autoZero"/>
        <c:auto val="1"/>
        <c:lblAlgn val="ctr"/>
        <c:lblOffset val="100"/>
        <c:noMultiLvlLbl val="0"/>
      </c:catAx>
      <c:valAx>
        <c:axId val="800668384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67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2"/>
          <c:order val="0"/>
          <c:tx>
            <c:strRef>
              <c:f>'2.1'!$A$12</c:f>
              <c:strCache>
                <c:ptCount val="1"/>
                <c:pt idx="0">
                  <c:v>Dublin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'2.1'!$B$9:$K$9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'2.1'!$B$12:$K$12</c:f>
              <c:numCache>
                <c:formatCode>0.0%</c:formatCode>
                <c:ptCount val="10"/>
                <c:pt idx="0">
                  <c:v>0.35330771304353836</c:v>
                </c:pt>
                <c:pt idx="1">
                  <c:v>0.35546067224859279</c:v>
                </c:pt>
                <c:pt idx="2">
                  <c:v>0.35930154875827841</c:v>
                </c:pt>
                <c:pt idx="3">
                  <c:v>0.36258193783520021</c:v>
                </c:pt>
                <c:pt idx="4">
                  <c:v>0.37102065432870052</c:v>
                </c:pt>
                <c:pt idx="5">
                  <c:v>0.37232746403482836</c:v>
                </c:pt>
                <c:pt idx="6">
                  <c:v>0.37871153195806562</c:v>
                </c:pt>
                <c:pt idx="7">
                  <c:v>0.38194956357609366</c:v>
                </c:pt>
                <c:pt idx="8">
                  <c:v>0.39008574597232054</c:v>
                </c:pt>
                <c:pt idx="9">
                  <c:v>0.39891294038080077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98-4C85-937E-918E60032EE1}"/>
            </c:ext>
          </c:extLst>
        </c:ser>
        <c:ser>
          <c:idx val="1"/>
          <c:order val="1"/>
          <c:tx>
            <c:strRef>
              <c:f>'2.1'!$A$11</c:f>
              <c:strCache>
                <c:ptCount val="1"/>
                <c:pt idx="0">
                  <c:v>South and East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'2.1'!$B$9:$K$9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'2.1'!$B$11:$K$11</c:f>
              <c:numCache>
                <c:formatCode>0.0%</c:formatCode>
                <c:ptCount val="10"/>
                <c:pt idx="0">
                  <c:v>0.44378166536491631</c:v>
                </c:pt>
                <c:pt idx="1">
                  <c:v>0.44328290434390588</c:v>
                </c:pt>
                <c:pt idx="2">
                  <c:v>0.4427551241416548</c:v>
                </c:pt>
                <c:pt idx="3">
                  <c:v>0.44008498216583614</c:v>
                </c:pt>
                <c:pt idx="4">
                  <c:v>0.42861315526851707</c:v>
                </c:pt>
                <c:pt idx="5">
                  <c:v>0.42547741152720708</c:v>
                </c:pt>
                <c:pt idx="6">
                  <c:v>0.41994540799072416</c:v>
                </c:pt>
                <c:pt idx="7">
                  <c:v>0.42168080720815471</c:v>
                </c:pt>
                <c:pt idx="8">
                  <c:v>0.41490996562664673</c:v>
                </c:pt>
                <c:pt idx="9">
                  <c:v>0.41056501532028256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98-4C85-937E-918E60032EE1}"/>
            </c:ext>
          </c:extLst>
        </c:ser>
        <c:ser>
          <c:idx val="0"/>
          <c:order val="2"/>
          <c:tx>
            <c:strRef>
              <c:f>'2.1'!$A$10</c:f>
              <c:strCache>
                <c:ptCount val="1"/>
                <c:pt idx="0">
                  <c:v>BMW area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'2.1'!$B$9:$K$9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'2.1'!$B$10:$K$10</c:f>
              <c:numCache>
                <c:formatCode>0.0%</c:formatCode>
                <c:ptCount val="10"/>
                <c:pt idx="0">
                  <c:v>0.2029106215915453</c:v>
                </c:pt>
                <c:pt idx="1">
                  <c:v>0.2012564234075013</c:v>
                </c:pt>
                <c:pt idx="2">
                  <c:v>0.19794332710006682</c:v>
                </c:pt>
                <c:pt idx="3">
                  <c:v>0.19733307999896363</c:v>
                </c:pt>
                <c:pt idx="4">
                  <c:v>0.20036619040278239</c:v>
                </c:pt>
                <c:pt idx="5">
                  <c:v>0.20219512443796453</c:v>
                </c:pt>
                <c:pt idx="6">
                  <c:v>0.20134306005121019</c:v>
                </c:pt>
                <c:pt idx="7">
                  <c:v>0.19636962921575163</c:v>
                </c:pt>
                <c:pt idx="8">
                  <c:v>0.19500428840103273</c:v>
                </c:pt>
                <c:pt idx="9">
                  <c:v>0.19052204429891664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8-4C85-937E-918E60032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0550176"/>
        <c:axId val="600555424"/>
      </c:barChart>
      <c:catAx>
        <c:axId val="60055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555424"/>
        <c:crosses val="autoZero"/>
        <c:auto val="1"/>
        <c:lblAlgn val="ctr"/>
        <c:lblOffset val="100"/>
        <c:noMultiLvlLbl val="0"/>
      </c:catAx>
      <c:valAx>
        <c:axId val="60055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55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B'!$A$4</c:f>
              <c:strCache>
                <c:ptCount val="1"/>
                <c:pt idx="0">
                  <c:v>Net change Other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B'!$B$3:$J$3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'Figure B'!$B$4:$K$4</c:f>
              <c:numCache>
                <c:formatCode>#,##0_ ;\-#,##0\ </c:formatCode>
                <c:ptCount val="10"/>
                <c:pt idx="0">
                  <c:v>3464</c:v>
                </c:pt>
                <c:pt idx="1">
                  <c:v>731</c:v>
                </c:pt>
                <c:pt idx="2">
                  <c:v>1892</c:v>
                </c:pt>
                <c:pt idx="3">
                  <c:v>-402</c:v>
                </c:pt>
                <c:pt idx="4">
                  <c:v>363</c:v>
                </c:pt>
                <c:pt idx="5">
                  <c:v>1148</c:v>
                </c:pt>
                <c:pt idx="6">
                  <c:v>804</c:v>
                </c:pt>
                <c:pt idx="7">
                  <c:v>-3439</c:v>
                </c:pt>
                <c:pt idx="8">
                  <c:v>330</c:v>
                </c:pt>
                <c:pt idx="9">
                  <c:v>4562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A7-4D5D-9C75-2A22DE1C4FA3}"/>
            </c:ext>
          </c:extLst>
        </c:ser>
        <c:ser>
          <c:idx val="1"/>
          <c:order val="1"/>
          <c:tx>
            <c:strRef>
              <c:f>'Figure B'!$A$5</c:f>
              <c:strCache>
                <c:ptCount val="1"/>
                <c:pt idx="0">
                  <c:v>Net Change PFT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B'!$B$3:$J$3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'Figure B'!$B$5:$K$5</c:f>
              <c:numCache>
                <c:formatCode>#,##0_ ;\-#,##0\ </c:formatCode>
                <c:ptCount val="10"/>
                <c:pt idx="0">
                  <c:v>9787</c:v>
                </c:pt>
                <c:pt idx="1">
                  <c:v>16753</c:v>
                </c:pt>
                <c:pt idx="2">
                  <c:v>21704</c:v>
                </c:pt>
                <c:pt idx="3">
                  <c:v>19556</c:v>
                </c:pt>
                <c:pt idx="4">
                  <c:v>22386</c:v>
                </c:pt>
                <c:pt idx="5">
                  <c:v>22571</c:v>
                </c:pt>
                <c:pt idx="6">
                  <c:v>21656</c:v>
                </c:pt>
                <c:pt idx="7">
                  <c:v>11982</c:v>
                </c:pt>
                <c:pt idx="8">
                  <c:v>27587</c:v>
                </c:pt>
                <c:pt idx="9">
                  <c:v>31429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A7-4D5D-9C75-2A22DE1C4FA3}"/>
            </c:ext>
          </c:extLst>
        </c:ser>
        <c:ser>
          <c:idx val="2"/>
          <c:order val="2"/>
          <c:tx>
            <c:strRef>
              <c:f>'Figure B'!$A$6</c:f>
              <c:strCache>
                <c:ptCount val="1"/>
                <c:pt idx="0">
                  <c:v>Other gains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B'!$B$3:$J$3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'Figure B'!$B$6:$K$6</c:f>
              <c:numCache>
                <c:formatCode>#,##0_ ;\-#,##0\ </c:formatCode>
                <c:ptCount val="10"/>
                <c:pt idx="0">
                  <c:v>10346</c:v>
                </c:pt>
                <c:pt idx="1">
                  <c:v>9449</c:v>
                </c:pt>
                <c:pt idx="2">
                  <c:v>9988</c:v>
                </c:pt>
                <c:pt idx="3">
                  <c:v>8536</c:v>
                </c:pt>
                <c:pt idx="4">
                  <c:v>9117</c:v>
                </c:pt>
                <c:pt idx="5">
                  <c:v>8681</c:v>
                </c:pt>
                <c:pt idx="6">
                  <c:v>10328</c:v>
                </c:pt>
                <c:pt idx="7">
                  <c:v>10010</c:v>
                </c:pt>
                <c:pt idx="8">
                  <c:v>11330</c:v>
                </c:pt>
                <c:pt idx="9">
                  <c:v>10067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A7-4D5D-9C75-2A22DE1C4FA3}"/>
            </c:ext>
          </c:extLst>
        </c:ser>
        <c:ser>
          <c:idx val="3"/>
          <c:order val="3"/>
          <c:tx>
            <c:strRef>
              <c:f>'Figure B'!$A$7</c:f>
              <c:strCache>
                <c:ptCount val="1"/>
                <c:pt idx="0">
                  <c:v>Other losses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B'!$B$3:$J$3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'Figure B'!$B$7:$K$7</c:f>
              <c:numCache>
                <c:formatCode>#,##0_ ;\-#,##0\ </c:formatCode>
                <c:ptCount val="10"/>
                <c:pt idx="0">
                  <c:v>-6882</c:v>
                </c:pt>
                <c:pt idx="1">
                  <c:v>-8718</c:v>
                </c:pt>
                <c:pt idx="2">
                  <c:v>-8096</c:v>
                </c:pt>
                <c:pt idx="3">
                  <c:v>-8938</c:v>
                </c:pt>
                <c:pt idx="4">
                  <c:v>-8754</c:v>
                </c:pt>
                <c:pt idx="5">
                  <c:v>-7533</c:v>
                </c:pt>
                <c:pt idx="6">
                  <c:v>-9524</c:v>
                </c:pt>
                <c:pt idx="7">
                  <c:v>-13449</c:v>
                </c:pt>
                <c:pt idx="8">
                  <c:v>-11000</c:v>
                </c:pt>
                <c:pt idx="9">
                  <c:v>-5505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A7-4D5D-9C75-2A22DE1C4FA3}"/>
            </c:ext>
          </c:extLst>
        </c:ser>
        <c:ser>
          <c:idx val="4"/>
          <c:order val="4"/>
          <c:tx>
            <c:strRef>
              <c:f>'Figure B'!$A$8</c:f>
              <c:strCache>
                <c:ptCount val="1"/>
                <c:pt idx="0">
                  <c:v>PFT gains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B'!$B$3:$J$3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'Figure B'!$B$8:$K$8</c:f>
              <c:numCache>
                <c:formatCode>#,##0_ ;\-#,##0\ </c:formatCode>
                <c:ptCount val="10"/>
                <c:pt idx="0">
                  <c:v>25315</c:v>
                </c:pt>
                <c:pt idx="1">
                  <c:v>32166</c:v>
                </c:pt>
                <c:pt idx="2">
                  <c:v>36803</c:v>
                </c:pt>
                <c:pt idx="3">
                  <c:v>36382</c:v>
                </c:pt>
                <c:pt idx="4">
                  <c:v>39947</c:v>
                </c:pt>
                <c:pt idx="5">
                  <c:v>39145</c:v>
                </c:pt>
                <c:pt idx="6">
                  <c:v>40414</c:v>
                </c:pt>
                <c:pt idx="7">
                  <c:v>38134</c:v>
                </c:pt>
                <c:pt idx="8">
                  <c:v>51637</c:v>
                </c:pt>
                <c:pt idx="9">
                  <c:v>46719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A7-4D5D-9C75-2A22DE1C4FA3}"/>
            </c:ext>
          </c:extLst>
        </c:ser>
        <c:ser>
          <c:idx val="5"/>
          <c:order val="5"/>
          <c:tx>
            <c:strRef>
              <c:f>'Figure B'!$A$9</c:f>
              <c:strCache>
                <c:ptCount val="1"/>
                <c:pt idx="0">
                  <c:v>PFT losses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B'!$B$3:$J$3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'Figure B'!$B$9:$K$9</c:f>
              <c:numCache>
                <c:formatCode>#,##0_ ;\-#,##0\ </c:formatCode>
                <c:ptCount val="10"/>
                <c:pt idx="0">
                  <c:v>-15528</c:v>
                </c:pt>
                <c:pt idx="1">
                  <c:v>-15413</c:v>
                </c:pt>
                <c:pt idx="2">
                  <c:v>-15099</c:v>
                </c:pt>
                <c:pt idx="3">
                  <c:v>-16826</c:v>
                </c:pt>
                <c:pt idx="4">
                  <c:v>-17561</c:v>
                </c:pt>
                <c:pt idx="5">
                  <c:v>-16574</c:v>
                </c:pt>
                <c:pt idx="6">
                  <c:v>-18758</c:v>
                </c:pt>
                <c:pt idx="7">
                  <c:v>-26152</c:v>
                </c:pt>
                <c:pt idx="8">
                  <c:v>-24050</c:v>
                </c:pt>
                <c:pt idx="9">
                  <c:v>-15290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A7-4D5D-9C75-2A22DE1C4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5887744"/>
        <c:axId val="265889280"/>
      </c:lineChart>
      <c:catAx>
        <c:axId val="26588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889280"/>
        <c:crosses val="autoZero"/>
        <c:auto val="1"/>
        <c:lblAlgn val="ctr"/>
        <c:lblOffset val="100"/>
        <c:noMultiLvlLbl val="0"/>
      </c:catAx>
      <c:valAx>
        <c:axId val="26588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887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'2.2'!$A$21</c:f>
              <c:strCache>
                <c:ptCount val="1"/>
                <c:pt idx="0">
                  <c:v>Dublin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'2.2'!$B$20:$K$20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'2.2'!$B$21:$K$21</c:f>
              <c:numCache>
                <c:formatCode>0.0%</c:formatCode>
                <c:ptCount val="10"/>
                <c:pt idx="0">
                  <c:v>0.28493705217989718</c:v>
                </c:pt>
                <c:pt idx="1">
                  <c:v>0.28543656625030617</c:v>
                </c:pt>
                <c:pt idx="2">
                  <c:v>0.29249618244352155</c:v>
                </c:pt>
                <c:pt idx="3">
                  <c:v>0.29607188913679816</c:v>
                </c:pt>
                <c:pt idx="4">
                  <c:v>0.29680863349972408</c:v>
                </c:pt>
                <c:pt idx="5">
                  <c:v>0.29872951169801187</c:v>
                </c:pt>
                <c:pt idx="6">
                  <c:v>0.30105901923572548</c:v>
                </c:pt>
                <c:pt idx="7">
                  <c:v>0.30072997783374145</c:v>
                </c:pt>
                <c:pt idx="8">
                  <c:v>0.30571307799144715</c:v>
                </c:pt>
                <c:pt idx="9">
                  <c:v>0.31205409992352257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5-4E17-B3B0-E68756A40C04}"/>
            </c:ext>
          </c:extLst>
        </c:ser>
        <c:ser>
          <c:idx val="1"/>
          <c:order val="1"/>
          <c:tx>
            <c:strRef>
              <c:f>'2.2'!$A$22</c:f>
              <c:strCache>
                <c:ptCount val="1"/>
                <c:pt idx="0">
                  <c:v>South and East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'2.2'!$B$20:$K$20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'2.2'!$B$22:$K$22</c:f>
              <c:numCache>
                <c:formatCode>0.0%</c:formatCode>
                <c:ptCount val="10"/>
                <c:pt idx="0">
                  <c:v>0.47884872282718699</c:v>
                </c:pt>
                <c:pt idx="1">
                  <c:v>0.47906716874846927</c:v>
                </c:pt>
                <c:pt idx="2">
                  <c:v>0.474447346263076</c:v>
                </c:pt>
                <c:pt idx="3">
                  <c:v>0.46858261860411166</c:v>
                </c:pt>
                <c:pt idx="4">
                  <c:v>0.46425592526530562</c:v>
                </c:pt>
                <c:pt idx="5">
                  <c:v>0.46068931007969538</c:v>
                </c:pt>
                <c:pt idx="6">
                  <c:v>0.45872285091727</c:v>
                </c:pt>
                <c:pt idx="7">
                  <c:v>0.46395371778058886</c:v>
                </c:pt>
                <c:pt idx="8">
                  <c:v>0.45991183623278309</c:v>
                </c:pt>
                <c:pt idx="9">
                  <c:v>0.45673263281405507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F5-4E17-B3B0-E68756A40C04}"/>
            </c:ext>
          </c:extLst>
        </c:ser>
        <c:ser>
          <c:idx val="2"/>
          <c:order val="2"/>
          <c:tx>
            <c:strRef>
              <c:f>'2.2'!$A$23</c:f>
              <c:strCache>
                <c:ptCount val="1"/>
                <c:pt idx="0">
                  <c:v>BMW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'2.2'!$B$20:$K$20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'2.2'!$B$23:$K$23</c:f>
              <c:numCache>
                <c:formatCode>0.0%</c:formatCode>
                <c:ptCount val="10"/>
                <c:pt idx="0">
                  <c:v>0.23621422499291583</c:v>
                </c:pt>
                <c:pt idx="1">
                  <c:v>0.23549626500122459</c:v>
                </c:pt>
                <c:pt idx="2">
                  <c:v>0.2330564712934024</c:v>
                </c:pt>
                <c:pt idx="3">
                  <c:v>0.23534549225909018</c:v>
                </c:pt>
                <c:pt idx="4">
                  <c:v>0.23893544123497029</c:v>
                </c:pt>
                <c:pt idx="5">
                  <c:v>0.24058117822229275</c:v>
                </c:pt>
                <c:pt idx="6">
                  <c:v>0.24021812984700452</c:v>
                </c:pt>
                <c:pt idx="7">
                  <c:v>0.23531630438566969</c:v>
                </c:pt>
                <c:pt idx="8">
                  <c:v>0.23437508577576979</c:v>
                </c:pt>
                <c:pt idx="9">
                  <c:v>0.23121326726242233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F5-4E17-B3B0-E68756A40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8203800"/>
        <c:axId val="598197896"/>
      </c:barChart>
      <c:catAx>
        <c:axId val="598203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197896"/>
        <c:crosses val="autoZero"/>
        <c:auto val="1"/>
        <c:lblAlgn val="ctr"/>
        <c:lblOffset val="100"/>
        <c:noMultiLvlLbl val="0"/>
      </c:catAx>
      <c:valAx>
        <c:axId val="598197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20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2"/>
          <c:order val="0"/>
          <c:tx>
            <c:strRef>
              <c:f>'2.3'!$A$23</c:f>
              <c:strCache>
                <c:ptCount val="1"/>
                <c:pt idx="0">
                  <c:v>Dublin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'2.3'!$B$20:$K$20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'2.3'!$B$23:$K$23</c:f>
              <c:numCache>
                <c:formatCode>0.0%</c:formatCode>
                <c:ptCount val="10"/>
                <c:pt idx="0">
                  <c:v>0.40422940321637252</c:v>
                </c:pt>
                <c:pt idx="1">
                  <c:v>0.40760668220756791</c:v>
                </c:pt>
                <c:pt idx="2">
                  <c:v>0.40918851808236845</c:v>
                </c:pt>
                <c:pt idx="3">
                  <c:v>0.41112405880243813</c:v>
                </c:pt>
                <c:pt idx="4">
                  <c:v>0.42509642581640522</c:v>
                </c:pt>
                <c:pt idx="5">
                  <c:v>0.4251214707813526</c:v>
                </c:pt>
                <c:pt idx="6">
                  <c:v>0.43321028052751009</c:v>
                </c:pt>
                <c:pt idx="7">
                  <c:v>0.43713627832889113</c:v>
                </c:pt>
                <c:pt idx="8">
                  <c:v>0.4467183515851843</c:v>
                </c:pt>
                <c:pt idx="9">
                  <c:v>0.45530006256971084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13-45C3-AB35-75F76DD7A122}"/>
            </c:ext>
          </c:extLst>
        </c:ser>
        <c:ser>
          <c:idx val="1"/>
          <c:order val="1"/>
          <c:tx>
            <c:strRef>
              <c:f>'2.3'!$A$22</c:f>
              <c:strCache>
                <c:ptCount val="1"/>
                <c:pt idx="0">
                  <c:v>South and East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'2.3'!$B$20:$K$20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'2.3'!$B$22:$K$22</c:f>
              <c:numCache>
                <c:formatCode>0.0%</c:formatCode>
                <c:ptCount val="10"/>
                <c:pt idx="0">
                  <c:v>0.4176641200200194</c:v>
                </c:pt>
                <c:pt idx="1">
                  <c:v>0.4166348439165351</c:v>
                </c:pt>
                <c:pt idx="2">
                  <c:v>0.41908892784636781</c:v>
                </c:pt>
                <c:pt idx="3">
                  <c:v>0.41928608421975222</c:v>
                </c:pt>
                <c:pt idx="4">
                  <c:v>0.40264148297061642</c:v>
                </c:pt>
                <c:pt idx="5">
                  <c:v>0.40021886627270736</c:v>
                </c:pt>
                <c:pt idx="6">
                  <c:v>0.39273029236688922</c:v>
                </c:pt>
                <c:pt idx="7">
                  <c:v>0.39295740217957009</c:v>
                </c:pt>
                <c:pt idx="8">
                  <c:v>0.38470381888661254</c:v>
                </c:pt>
                <c:pt idx="9">
                  <c:v>0.38059386816833973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13-45C3-AB35-75F76DD7A122}"/>
            </c:ext>
          </c:extLst>
        </c:ser>
        <c:ser>
          <c:idx val="0"/>
          <c:order val="2"/>
          <c:tx>
            <c:strRef>
              <c:f>'2.3'!$A$21</c:f>
              <c:strCache>
                <c:ptCount val="1"/>
                <c:pt idx="0">
                  <c:v>BMW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'2.3'!$B$20:$K$20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'2.3'!$B$21:$K$21</c:f>
              <c:numCache>
                <c:formatCode>0.0%</c:formatCode>
                <c:ptCount val="10"/>
                <c:pt idx="0">
                  <c:v>0.17810647676360808</c:v>
                </c:pt>
                <c:pt idx="1">
                  <c:v>0.17575847387589696</c:v>
                </c:pt>
                <c:pt idx="2">
                  <c:v>0.17172255407126377</c:v>
                </c:pt>
                <c:pt idx="3">
                  <c:v>0.16958985697780965</c:v>
                </c:pt>
                <c:pt idx="4">
                  <c:v>0.17226209121297834</c:v>
                </c:pt>
                <c:pt idx="5">
                  <c:v>0.17465966294594004</c:v>
                </c:pt>
                <c:pt idx="6">
                  <c:v>0.17405942710560068</c:v>
                </c:pt>
                <c:pt idx="7">
                  <c:v>0.16990631949153878</c:v>
                </c:pt>
                <c:pt idx="8">
                  <c:v>0.16857782952820316</c:v>
                </c:pt>
                <c:pt idx="9">
                  <c:v>0.16410606926194946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3-45C3-AB35-75F76DD7A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6763720"/>
        <c:axId val="586762080"/>
      </c:barChart>
      <c:catAx>
        <c:axId val="58676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762080"/>
        <c:crosses val="autoZero"/>
        <c:auto val="1"/>
        <c:lblAlgn val="ctr"/>
        <c:lblOffset val="100"/>
        <c:noMultiLvlLbl val="0"/>
      </c:catAx>
      <c:valAx>
        <c:axId val="58676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76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'3.1'!$A$4</c:f>
              <c:strCache>
                <c:ptCount val="1"/>
                <c:pt idx="0">
                  <c:v>Construction, Utilities &amp; Primary Production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'3.1'!$B$3:$K$3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'3.1'!$B$4:$K$4</c:f>
              <c:numCache>
                <c:formatCode>_-* #,##0_-;\-* #,##0_-;_-* "-"??_-;_-@_-</c:formatCode>
                <c:ptCount val="10"/>
                <c:pt idx="0">
                  <c:v>12593</c:v>
                </c:pt>
                <c:pt idx="1">
                  <c:v>12909</c:v>
                </c:pt>
                <c:pt idx="2">
                  <c:v>15323</c:v>
                </c:pt>
                <c:pt idx="3">
                  <c:v>16073</c:v>
                </c:pt>
                <c:pt idx="4">
                  <c:v>17692</c:v>
                </c:pt>
                <c:pt idx="5">
                  <c:v>20173</c:v>
                </c:pt>
                <c:pt idx="6">
                  <c:v>20271</c:v>
                </c:pt>
                <c:pt idx="7">
                  <c:v>21989</c:v>
                </c:pt>
                <c:pt idx="8">
                  <c:v>23986</c:v>
                </c:pt>
                <c:pt idx="9">
                  <c:v>25657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B7-4A37-B696-E5453FBDEF36}"/>
            </c:ext>
          </c:extLst>
        </c:ser>
        <c:ser>
          <c:idx val="1"/>
          <c:order val="1"/>
          <c:tx>
            <c:strRef>
              <c:f>'3.1'!$A$5</c:f>
              <c:strCache>
                <c:ptCount val="1"/>
                <c:pt idx="0">
                  <c:v>Manufacturing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'3.1'!$B$3:$K$3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'3.1'!$B$5:$K$5</c:f>
              <c:numCache>
                <c:formatCode>_-* #,##0_-;\-* #,##0_-;_-* "-"??_-;_-@_-</c:formatCode>
                <c:ptCount val="10"/>
                <c:pt idx="0">
                  <c:v>158979</c:v>
                </c:pt>
                <c:pt idx="1">
                  <c:v>165308</c:v>
                </c:pt>
                <c:pt idx="2">
                  <c:v>174121</c:v>
                </c:pt>
                <c:pt idx="3">
                  <c:v>180602</c:v>
                </c:pt>
                <c:pt idx="4">
                  <c:v>188181</c:v>
                </c:pt>
                <c:pt idx="5">
                  <c:v>197505</c:v>
                </c:pt>
                <c:pt idx="6">
                  <c:v>205439</c:v>
                </c:pt>
                <c:pt idx="7">
                  <c:v>209662</c:v>
                </c:pt>
                <c:pt idx="8">
                  <c:v>218777</c:v>
                </c:pt>
                <c:pt idx="9">
                  <c:v>229605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7-4A37-B696-E5453FBDEF36}"/>
            </c:ext>
          </c:extLst>
        </c:ser>
        <c:ser>
          <c:idx val="2"/>
          <c:order val="2"/>
          <c:tx>
            <c:strRef>
              <c:f>'3.1'!$A$7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'3.1'!$B$3:$K$3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'3.1'!$B$7:$K$7</c:f>
              <c:numCache>
                <c:formatCode>#,##0</c:formatCode>
                <c:ptCount val="10"/>
                <c:pt idx="0">
                  <c:v>47168</c:v>
                </c:pt>
                <c:pt idx="1">
                  <c:v>52262</c:v>
                </c:pt>
                <c:pt idx="2">
                  <c:v>57124</c:v>
                </c:pt>
                <c:pt idx="3">
                  <c:v>61618</c:v>
                </c:pt>
                <c:pt idx="4">
                  <c:v>66583</c:v>
                </c:pt>
                <c:pt idx="5">
                  <c:v>70071</c:v>
                </c:pt>
                <c:pt idx="6">
                  <c:v>75710</c:v>
                </c:pt>
                <c:pt idx="7">
                  <c:v>77514</c:v>
                </c:pt>
                <c:pt idx="8">
                  <c:v>83467</c:v>
                </c:pt>
                <c:pt idx="9">
                  <c:v>90351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B7-4A37-B696-E5453FBDEF36}"/>
            </c:ext>
          </c:extLst>
        </c:ser>
        <c:ser>
          <c:idx val="3"/>
          <c:order val="3"/>
          <c:tx>
            <c:strRef>
              <c:f>'3.1'!$A$8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'3.1'!$B$3:$K$3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'3.1'!$B$8:$K$8</c:f>
              <c:numCache>
                <c:formatCode>_-* #,##0_-;\-* #,##0_-;_-* "-"??_-;_-@_-</c:formatCode>
                <c:ptCount val="10"/>
                <c:pt idx="0">
                  <c:v>70614</c:v>
                </c:pt>
                <c:pt idx="1">
                  <c:v>75628</c:v>
                </c:pt>
                <c:pt idx="2">
                  <c:v>81243</c:v>
                </c:pt>
                <c:pt idx="3">
                  <c:v>89074</c:v>
                </c:pt>
                <c:pt idx="4">
                  <c:v>97297</c:v>
                </c:pt>
                <c:pt idx="5">
                  <c:v>104575</c:v>
                </c:pt>
                <c:pt idx="6">
                  <c:v>112560</c:v>
                </c:pt>
                <c:pt idx="7">
                  <c:v>116797</c:v>
                </c:pt>
                <c:pt idx="8">
                  <c:v>127319</c:v>
                </c:pt>
                <c:pt idx="9">
                  <c:v>139365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B7-4A37-B696-E5453FBDE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2867400"/>
        <c:axId val="1062866088"/>
      </c:lineChart>
      <c:catAx>
        <c:axId val="106286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866088"/>
        <c:crosses val="autoZero"/>
        <c:auto val="1"/>
        <c:lblAlgn val="ctr"/>
        <c:lblOffset val="100"/>
        <c:noMultiLvlLbl val="0"/>
      </c:catAx>
      <c:valAx>
        <c:axId val="1062866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867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2013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5C-423E-BE78-B1664C20D32F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5C-423E-BE78-B1664C20D32F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5C-423E-BE78-B1664C20D32F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5C-423E-BE78-B1664C20D3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('3.2 '!$A$14:$A$15,'3.2 '!$A$17:$A$18)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('3.2 '!$B$14:$B$15,'3.2 '!$B$17:$B$18)</c:f>
              <c:numCache>
                <c:formatCode>0.0%</c:formatCode>
                <c:ptCount val="4"/>
                <c:pt idx="0">
                  <c:v>4.3521084899465705E-2</c:v>
                </c:pt>
                <c:pt idx="1">
                  <c:v>0.54942734505139035</c:v>
                </c:pt>
                <c:pt idx="2">
                  <c:v>0.1630113978033827</c:v>
                </c:pt>
                <c:pt idx="3">
                  <c:v>0.24404017224576124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5C-423E-BE78-B1664C20D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 sz="1200"/>
              <a:t>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69-4E9C-BAF4-8EF312659E9B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69-4E9C-BAF4-8EF312659E9B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69-4E9C-BAF4-8EF312659E9B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69-4E9C-BAF4-8EF312659E9B}"/>
              </c:ext>
            </c:extLst>
          </c:dPt>
          <c:dLbls>
            <c:dLbl>
              <c:idx val="0"/>
              <c:layout>
                <c:manualLayout>
                  <c:x val="-1.3023460248575921E-2"/>
                  <c:y val="3.7407088819779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69-4E9C-BAF4-8EF312659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('3.2 '!$A$14:$A$15,'3.2 '!$A$17:$A$18)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('3.2 '!$K$14:$K$15,'3.2 '!$K$17:$K$18)</c:f>
              <c:numCache>
                <c:formatCode>0.0%</c:formatCode>
                <c:ptCount val="4"/>
                <c:pt idx="0">
                  <c:v>5.290343067108199E-2</c:v>
                </c:pt>
                <c:pt idx="1">
                  <c:v>0.47343384648375803</c:v>
                </c:pt>
                <c:pt idx="2">
                  <c:v>0.18629917233359039</c:v>
                </c:pt>
                <c:pt idx="3">
                  <c:v>0.28736355051156959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69-4E9C-BAF4-8EF312659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'3.2 '!$A$58</c:f>
              <c:strCache>
                <c:ptCount val="1"/>
                <c:pt idx="0">
                  <c:v>Construction, Utilities &amp; Primary Production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 '!$B$57:$K$57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'3.2 '!$B$58:$K$58</c:f>
              <c:numCache>
                <c:formatCode>0.0%</c:formatCode>
                <c:ptCount val="10"/>
                <c:pt idx="0">
                  <c:v>4.3521084899465705E-2</c:v>
                </c:pt>
                <c:pt idx="1">
                  <c:v>4.217152825645934E-2</c:v>
                </c:pt>
                <c:pt idx="2">
                  <c:v>4.6743397872554611E-2</c:v>
                </c:pt>
                <c:pt idx="3">
                  <c:v>4.6270946865994755E-2</c:v>
                </c:pt>
                <c:pt idx="4">
                  <c:v>4.7848158094728102E-2</c:v>
                </c:pt>
                <c:pt idx="5">
                  <c:v>5.1419235121991008E-2</c:v>
                </c:pt>
                <c:pt idx="6">
                  <c:v>4.8966133629643943E-2</c:v>
                </c:pt>
                <c:pt idx="7">
                  <c:v>5.1621975669191147E-2</c:v>
                </c:pt>
                <c:pt idx="8">
                  <c:v>5.28851347924921E-2</c:v>
                </c:pt>
                <c:pt idx="9">
                  <c:v>5.290343067108199E-2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2-4286-B333-0E3EDDBD994E}"/>
            </c:ext>
          </c:extLst>
        </c:ser>
        <c:ser>
          <c:idx val="1"/>
          <c:order val="1"/>
          <c:tx>
            <c:strRef>
              <c:f>'3.2 '!$A$59</c:f>
              <c:strCache>
                <c:ptCount val="1"/>
                <c:pt idx="0">
                  <c:v>Manufacturing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 '!$B$57:$K$57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'3.2 '!$B$59:$K$59</c:f>
              <c:numCache>
                <c:formatCode>0.0%</c:formatCode>
                <c:ptCount val="10"/>
                <c:pt idx="0">
                  <c:v>0.54942734505139035</c:v>
                </c:pt>
                <c:pt idx="1">
                  <c:v>0.54003338701826487</c:v>
                </c:pt>
                <c:pt idx="2">
                  <c:v>0.53116277367141429</c:v>
                </c:pt>
                <c:pt idx="3">
                  <c:v>0.51991697541792969</c:v>
                </c:pt>
                <c:pt idx="4">
                  <c:v>0.50893704716391752</c:v>
                </c:pt>
                <c:pt idx="5">
                  <c:v>0.50342319103598043</c:v>
                </c:pt>
                <c:pt idx="6">
                  <c:v>0.49625344219527512</c:v>
                </c:pt>
                <c:pt idx="7">
                  <c:v>0.49220822514684409</c:v>
                </c:pt>
                <c:pt idx="8">
                  <c:v>0.48236684459672496</c:v>
                </c:pt>
                <c:pt idx="9">
                  <c:v>0.47343384648375803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52-4286-B333-0E3EDDBD994E}"/>
            </c:ext>
          </c:extLst>
        </c:ser>
        <c:ser>
          <c:idx val="2"/>
          <c:order val="2"/>
          <c:tx>
            <c:strRef>
              <c:f>'3.2 '!$A$60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 '!$B$57:$K$57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'3.2 '!$B$60:$K$60</c:f>
              <c:numCache>
                <c:formatCode>0.0%</c:formatCode>
                <c:ptCount val="10"/>
                <c:pt idx="0">
                  <c:v>0.1630113978033827</c:v>
                </c:pt>
                <c:pt idx="1">
                  <c:v>0.17073114956534807</c:v>
                </c:pt>
                <c:pt idx="2">
                  <c:v>0.17425894799137306</c:v>
                </c:pt>
                <c:pt idx="3">
                  <c:v>0.1773858771846491</c:v>
                </c:pt>
                <c:pt idx="4">
                  <c:v>0.18007426579365143</c:v>
                </c:pt>
                <c:pt idx="5">
                  <c:v>0.17860492857943944</c:v>
                </c:pt>
                <c:pt idx="6">
                  <c:v>0.18288323107396492</c:v>
                </c:pt>
                <c:pt idx="7">
                  <c:v>0.18197397889952624</c:v>
                </c:pt>
                <c:pt idx="8">
                  <c:v>0.18403083239076704</c:v>
                </c:pt>
                <c:pt idx="9">
                  <c:v>0.18629917233359039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52-4286-B333-0E3EDDBD994E}"/>
            </c:ext>
          </c:extLst>
        </c:ser>
        <c:ser>
          <c:idx val="3"/>
          <c:order val="3"/>
          <c:tx>
            <c:strRef>
              <c:f>'3.2 '!$A$61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 '!$B$57:$K$57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'3.2 '!$B$61:$K$61</c:f>
              <c:numCache>
                <c:formatCode>0.0%</c:formatCode>
                <c:ptCount val="10"/>
                <c:pt idx="0">
                  <c:v>0.24404017224576124</c:v>
                </c:pt>
                <c:pt idx="1">
                  <c:v>0.24706393515992775</c:v>
                </c:pt>
                <c:pt idx="2">
                  <c:v>0.24783488046465799</c:v>
                </c:pt>
                <c:pt idx="3">
                  <c:v>0.2564262005314264</c:v>
                </c:pt>
                <c:pt idx="4">
                  <c:v>0.2631405289477029</c:v>
                </c:pt>
                <c:pt idx="5">
                  <c:v>0.26655264526258909</c:v>
                </c:pt>
                <c:pt idx="6">
                  <c:v>0.27189719310111599</c:v>
                </c:pt>
                <c:pt idx="7">
                  <c:v>0.27419582028443851</c:v>
                </c:pt>
                <c:pt idx="8">
                  <c:v>0.2807171882200159</c:v>
                </c:pt>
                <c:pt idx="9">
                  <c:v>0.28736355051156959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52-4286-B333-0E3EDDBD9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2417888"/>
        <c:axId val="892416576"/>
      </c:barChart>
      <c:catAx>
        <c:axId val="89241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2416576"/>
        <c:crosses val="autoZero"/>
        <c:auto val="1"/>
        <c:lblAlgn val="ctr"/>
        <c:lblOffset val="100"/>
        <c:noMultiLvlLbl val="0"/>
      </c:catAx>
      <c:valAx>
        <c:axId val="892416576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241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'3.2 '!$B$57</c:f>
              <c:strCache>
                <c:ptCount val="1"/>
                <c:pt idx="0">
                  <c:v>2013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9E-4EF5-83DF-4C9FE5E6B5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9E-4EF5-83DF-4C9FE5E6B5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9E-4EF5-83DF-4C9FE5E6B5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9E-4EF5-83DF-4C9FE5E6B5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'3.2 '!$A$58:$A$61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'3.2 '!$B$58:$B$61</c:f>
              <c:numCache>
                <c:formatCode>0.0%</c:formatCode>
                <c:ptCount val="4"/>
                <c:pt idx="0">
                  <c:v>4.3521084899465705E-2</c:v>
                </c:pt>
                <c:pt idx="1">
                  <c:v>0.54942734505139035</c:v>
                </c:pt>
                <c:pt idx="2">
                  <c:v>0.1630113978033827</c:v>
                </c:pt>
                <c:pt idx="3">
                  <c:v>0.24404017224576124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9E-4EF5-83DF-4C9FE5E6B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'3.2 '!$K$57</c:f>
              <c:strCache>
                <c:ptCount val="1"/>
                <c:pt idx="0">
                  <c:v>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7-4867-89D6-B25C801CB9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7-4867-89D6-B25C801CB9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7-4867-89D6-B25C801CB9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7-4867-89D6-B25C801CB9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'3.2 '!$A$58:$A$61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'3.2 '!$K$58:$K$61</c:f>
              <c:numCache>
                <c:formatCode>0.0%</c:formatCode>
                <c:ptCount val="4"/>
                <c:pt idx="0">
                  <c:v>5.290343067108199E-2</c:v>
                </c:pt>
                <c:pt idx="1">
                  <c:v>0.47343384648375803</c:v>
                </c:pt>
                <c:pt idx="2">
                  <c:v>0.18629917233359039</c:v>
                </c:pt>
                <c:pt idx="3">
                  <c:v>0.28736355051156959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7-4867-89D6-B25C801CB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83409766086933E-2"/>
          <c:y val="4.3045708141030377E-2"/>
          <c:w val="0.94975628046494187"/>
          <c:h val="0.78211176383324976"/>
        </c:manualLayout>
      </c:layout>
      <c:lineChart>
        <c:grouping val="standard"/>
        <c:varyColors val="0"/>
        <c:ser>
          <c:idx val="0"/>
          <c:order val="0"/>
          <c:tx>
            <c:strRef>
              <c:f>'3.3'!$A$4</c:f>
              <c:strCache>
                <c:ptCount val="1"/>
                <c:pt idx="0">
                  <c:v>Construction, Utilities &amp; Primary Production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'3.3'!$B$3:$K$3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'3.3'!$B$4:$K$4</c:f>
              <c:numCache>
                <c:formatCode>_-* #,##0_-;\-* #,##0_-;_-* "-"??_-;_-@_-</c:formatCode>
                <c:ptCount val="10"/>
                <c:pt idx="0">
                  <c:v>11727</c:v>
                </c:pt>
                <c:pt idx="1">
                  <c:v>11966</c:v>
                </c:pt>
                <c:pt idx="2">
                  <c:v>14036</c:v>
                </c:pt>
                <c:pt idx="3">
                  <c:v>15291</c:v>
                </c:pt>
                <c:pt idx="4">
                  <c:v>16895</c:v>
                </c:pt>
                <c:pt idx="5">
                  <c:v>19037</c:v>
                </c:pt>
                <c:pt idx="6">
                  <c:v>19021</c:v>
                </c:pt>
                <c:pt idx="7">
                  <c:v>20765</c:v>
                </c:pt>
                <c:pt idx="8">
                  <c:v>22812</c:v>
                </c:pt>
                <c:pt idx="9">
                  <c:v>24411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D1-4815-AADD-837B983BCBF2}"/>
            </c:ext>
          </c:extLst>
        </c:ser>
        <c:ser>
          <c:idx val="1"/>
          <c:order val="1"/>
          <c:tx>
            <c:strRef>
              <c:f>'3.3'!$A$5</c:f>
              <c:strCache>
                <c:ptCount val="1"/>
                <c:pt idx="0">
                  <c:v>Manufacturing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'3.3'!$B$3:$K$3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'3.3'!$B$5:$K$5</c:f>
              <c:numCache>
                <c:formatCode>_-* #,##0_-;\-* #,##0_-;_-* "-"??_-;_-@_-</c:formatCode>
                <c:ptCount val="10"/>
                <c:pt idx="0">
                  <c:v>73463</c:v>
                </c:pt>
                <c:pt idx="1">
                  <c:v>77302</c:v>
                </c:pt>
                <c:pt idx="2">
                  <c:v>81602</c:v>
                </c:pt>
                <c:pt idx="3">
                  <c:v>84162</c:v>
                </c:pt>
                <c:pt idx="4">
                  <c:v>88737</c:v>
                </c:pt>
                <c:pt idx="5">
                  <c:v>92893</c:v>
                </c:pt>
                <c:pt idx="6">
                  <c:v>96248</c:v>
                </c:pt>
                <c:pt idx="7">
                  <c:v>96360</c:v>
                </c:pt>
                <c:pt idx="8">
                  <c:v>100303</c:v>
                </c:pt>
                <c:pt idx="9">
                  <c:v>102871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D1-4815-AADD-837B983BCBF2}"/>
            </c:ext>
          </c:extLst>
        </c:ser>
        <c:ser>
          <c:idx val="2"/>
          <c:order val="2"/>
          <c:tx>
            <c:strRef>
              <c:f>'3.3'!$A$7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'3.3'!$B$3:$K$3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'3.3'!$B$7:$K$7</c:f>
              <c:numCache>
                <c:formatCode>#,##0</c:formatCode>
                <c:ptCount val="10"/>
                <c:pt idx="0">
                  <c:v>23107</c:v>
                </c:pt>
                <c:pt idx="1">
                  <c:v>25060</c:v>
                </c:pt>
                <c:pt idx="2">
                  <c:v>26953</c:v>
                </c:pt>
                <c:pt idx="3">
                  <c:v>28647</c:v>
                </c:pt>
                <c:pt idx="4">
                  <c:v>30334</c:v>
                </c:pt>
                <c:pt idx="5">
                  <c:v>31345</c:v>
                </c:pt>
                <c:pt idx="6">
                  <c:v>33006</c:v>
                </c:pt>
                <c:pt idx="7">
                  <c:v>32582</c:v>
                </c:pt>
                <c:pt idx="8">
                  <c:v>34867</c:v>
                </c:pt>
                <c:pt idx="9">
                  <c:v>37363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D1-4815-AADD-837B983BCBF2}"/>
            </c:ext>
          </c:extLst>
        </c:ser>
        <c:ser>
          <c:idx val="3"/>
          <c:order val="3"/>
          <c:tx>
            <c:strRef>
              <c:f>'3.3'!$A$8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'3.3'!$B$3:$K$3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'3.3'!$B$8:$K$8</c:f>
              <c:numCache>
                <c:formatCode>_-* #,##0_-;\-* #,##0_-;_-* "-"??_-;_-@_-</c:formatCode>
                <c:ptCount val="10"/>
                <c:pt idx="0">
                  <c:v>15218</c:v>
                </c:pt>
                <c:pt idx="1">
                  <c:v>16328</c:v>
                </c:pt>
                <c:pt idx="2">
                  <c:v>17551</c:v>
                </c:pt>
                <c:pt idx="3">
                  <c:v>18459</c:v>
                </c:pt>
                <c:pt idx="4">
                  <c:v>19892</c:v>
                </c:pt>
                <c:pt idx="5">
                  <c:v>20599</c:v>
                </c:pt>
                <c:pt idx="6">
                  <c:v>22449</c:v>
                </c:pt>
                <c:pt idx="7">
                  <c:v>22627</c:v>
                </c:pt>
                <c:pt idx="8">
                  <c:v>24179</c:v>
                </c:pt>
                <c:pt idx="9">
                  <c:v>26261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D1-4815-AADD-837B983BC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1289344"/>
        <c:axId val="291295232"/>
      </c:lineChart>
      <c:catAx>
        <c:axId val="29128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295232"/>
        <c:crosses val="autoZero"/>
        <c:auto val="1"/>
        <c:lblAlgn val="ctr"/>
        <c:lblOffset val="100"/>
        <c:noMultiLvlLbl val="0"/>
      </c:catAx>
      <c:valAx>
        <c:axId val="29129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28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2013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65-45F0-A61C-EC4D35F9E6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65-45F0-A61C-EC4D35F9E6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65-45F0-A61C-EC4D35F9E6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65-45F0-A61C-EC4D35F9E6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('3.4 '!$A$13:$A$14,'3.4 '!$A$16:$A$17)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('3.4 '!$B$13:$B$14,'3.4 '!$B$16:$B$17)</c:f>
              <c:numCache>
                <c:formatCode>0.0%</c:formatCode>
                <c:ptCount val="4"/>
                <c:pt idx="0">
                  <c:v>9.4943933935149577E-2</c:v>
                </c:pt>
                <c:pt idx="1">
                  <c:v>0.59476986600817716</c:v>
                </c:pt>
                <c:pt idx="2">
                  <c:v>0.18707849249079059</c:v>
                </c:pt>
                <c:pt idx="3">
                  <c:v>0.12320770756588269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5-47E2-9A38-8F161A9F1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I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'Figure B'!$A$6</c:f>
              <c:strCache>
                <c:ptCount val="1"/>
                <c:pt idx="0">
                  <c:v>Other gains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'Figure B'!$B$3:$K$3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'Figure B'!$B$6:$K$6</c:f>
              <c:numCache>
                <c:formatCode>#,##0_ ;\-#,##0\ </c:formatCode>
                <c:ptCount val="10"/>
                <c:pt idx="0">
                  <c:v>10346</c:v>
                </c:pt>
                <c:pt idx="1">
                  <c:v>9449</c:v>
                </c:pt>
                <c:pt idx="2">
                  <c:v>9988</c:v>
                </c:pt>
                <c:pt idx="3">
                  <c:v>8536</c:v>
                </c:pt>
                <c:pt idx="4">
                  <c:v>9117</c:v>
                </c:pt>
                <c:pt idx="5">
                  <c:v>8681</c:v>
                </c:pt>
                <c:pt idx="6">
                  <c:v>10328</c:v>
                </c:pt>
                <c:pt idx="7">
                  <c:v>10010</c:v>
                </c:pt>
                <c:pt idx="8">
                  <c:v>11330</c:v>
                </c:pt>
                <c:pt idx="9">
                  <c:v>10067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5-4679-BF9F-CE2072C24972}"/>
            </c:ext>
          </c:extLst>
        </c:ser>
        <c:ser>
          <c:idx val="3"/>
          <c:order val="3"/>
          <c:tx>
            <c:strRef>
              <c:f>'Figure B'!$A$7</c:f>
              <c:strCache>
                <c:ptCount val="1"/>
                <c:pt idx="0">
                  <c:v>Other losses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'Figure B'!$B$3:$K$3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'Figure B'!$B$7:$K$7</c:f>
              <c:numCache>
                <c:formatCode>#,##0_ ;\-#,##0\ </c:formatCode>
                <c:ptCount val="10"/>
                <c:pt idx="0">
                  <c:v>-6882</c:v>
                </c:pt>
                <c:pt idx="1">
                  <c:v>-8718</c:v>
                </c:pt>
                <c:pt idx="2">
                  <c:v>-8096</c:v>
                </c:pt>
                <c:pt idx="3">
                  <c:v>-8938</c:v>
                </c:pt>
                <c:pt idx="4">
                  <c:v>-8754</c:v>
                </c:pt>
                <c:pt idx="5">
                  <c:v>-7533</c:v>
                </c:pt>
                <c:pt idx="6">
                  <c:v>-9524</c:v>
                </c:pt>
                <c:pt idx="7">
                  <c:v>-13449</c:v>
                </c:pt>
                <c:pt idx="8">
                  <c:v>-11000</c:v>
                </c:pt>
                <c:pt idx="9">
                  <c:v>-5505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95-4679-BF9F-CE2072C24972}"/>
            </c:ext>
          </c:extLst>
        </c:ser>
        <c:ser>
          <c:idx val="4"/>
          <c:order val="4"/>
          <c:tx>
            <c:strRef>
              <c:f>'Figure B'!$A$8</c:f>
              <c:strCache>
                <c:ptCount val="1"/>
                <c:pt idx="0">
                  <c:v>PFT gains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numRef>
              <c:f>'Figure B'!$B$3:$K$3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'Figure B'!$B$8:$K$8</c:f>
              <c:numCache>
                <c:formatCode>#,##0_ ;\-#,##0\ </c:formatCode>
                <c:ptCount val="10"/>
                <c:pt idx="0">
                  <c:v>25315</c:v>
                </c:pt>
                <c:pt idx="1">
                  <c:v>32166</c:v>
                </c:pt>
                <c:pt idx="2">
                  <c:v>36803</c:v>
                </c:pt>
                <c:pt idx="3">
                  <c:v>36382</c:v>
                </c:pt>
                <c:pt idx="4">
                  <c:v>39947</c:v>
                </c:pt>
                <c:pt idx="5">
                  <c:v>39145</c:v>
                </c:pt>
                <c:pt idx="6">
                  <c:v>40414</c:v>
                </c:pt>
                <c:pt idx="7">
                  <c:v>38134</c:v>
                </c:pt>
                <c:pt idx="8">
                  <c:v>51637</c:v>
                </c:pt>
                <c:pt idx="9">
                  <c:v>46719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95-4679-BF9F-CE2072C24972}"/>
            </c:ext>
          </c:extLst>
        </c:ser>
        <c:ser>
          <c:idx val="5"/>
          <c:order val="5"/>
          <c:tx>
            <c:strRef>
              <c:f>'Figure B'!$A$9</c:f>
              <c:strCache>
                <c:ptCount val="1"/>
                <c:pt idx="0">
                  <c:v>PFT 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'Figure B'!$B$3:$K$3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'Figure B'!$B$9:$K$9</c:f>
              <c:numCache>
                <c:formatCode>#,##0_ ;\-#,##0\ </c:formatCode>
                <c:ptCount val="10"/>
                <c:pt idx="0">
                  <c:v>-15528</c:v>
                </c:pt>
                <c:pt idx="1">
                  <c:v>-15413</c:v>
                </c:pt>
                <c:pt idx="2">
                  <c:v>-15099</c:v>
                </c:pt>
                <c:pt idx="3">
                  <c:v>-16826</c:v>
                </c:pt>
                <c:pt idx="4">
                  <c:v>-17561</c:v>
                </c:pt>
                <c:pt idx="5">
                  <c:v>-16574</c:v>
                </c:pt>
                <c:pt idx="6">
                  <c:v>-18758</c:v>
                </c:pt>
                <c:pt idx="7">
                  <c:v>-26152</c:v>
                </c:pt>
                <c:pt idx="8">
                  <c:v>-24050</c:v>
                </c:pt>
                <c:pt idx="9">
                  <c:v>-15290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95-4679-BF9F-CE2072C24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5920512"/>
        <c:axId val="265922048"/>
      </c:barChart>
      <c:lineChart>
        <c:grouping val="standard"/>
        <c:varyColors val="0"/>
        <c:ser>
          <c:idx val="0"/>
          <c:order val="0"/>
          <c:tx>
            <c:strRef>
              <c:f>'Figure B'!$A$4</c:f>
              <c:strCache>
                <c:ptCount val="1"/>
                <c:pt idx="0">
                  <c:v>Net change Other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AA-4091-A6C0-AD64F63D40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B'!$B$3:$K$3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'Figure B'!$B$4:$K$4</c:f>
              <c:numCache>
                <c:formatCode>#,##0_ ;\-#,##0\ </c:formatCode>
                <c:ptCount val="10"/>
                <c:pt idx="0">
                  <c:v>3464</c:v>
                </c:pt>
                <c:pt idx="1">
                  <c:v>731</c:v>
                </c:pt>
                <c:pt idx="2">
                  <c:v>1892</c:v>
                </c:pt>
                <c:pt idx="3">
                  <c:v>-402</c:v>
                </c:pt>
                <c:pt idx="4">
                  <c:v>363</c:v>
                </c:pt>
                <c:pt idx="5">
                  <c:v>1148</c:v>
                </c:pt>
                <c:pt idx="6">
                  <c:v>804</c:v>
                </c:pt>
                <c:pt idx="7">
                  <c:v>-3439</c:v>
                </c:pt>
                <c:pt idx="8">
                  <c:v>330</c:v>
                </c:pt>
                <c:pt idx="9">
                  <c:v>4562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95-4679-BF9F-CE2072C24972}"/>
            </c:ext>
          </c:extLst>
        </c:ser>
        <c:ser>
          <c:idx val="1"/>
          <c:order val="1"/>
          <c:tx>
            <c:strRef>
              <c:f>'Figure B'!$A$5</c:f>
              <c:strCache>
                <c:ptCount val="1"/>
                <c:pt idx="0">
                  <c:v>Net Change PFT 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B'!$B$3:$K$3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'Figure B'!$B$5:$K$5</c:f>
              <c:numCache>
                <c:formatCode>#,##0_ ;\-#,##0\ </c:formatCode>
                <c:ptCount val="10"/>
                <c:pt idx="0">
                  <c:v>9787</c:v>
                </c:pt>
                <c:pt idx="1">
                  <c:v>16753</c:v>
                </c:pt>
                <c:pt idx="2">
                  <c:v>21704</c:v>
                </c:pt>
                <c:pt idx="3">
                  <c:v>19556</c:v>
                </c:pt>
                <c:pt idx="4">
                  <c:v>22386</c:v>
                </c:pt>
                <c:pt idx="5">
                  <c:v>22571</c:v>
                </c:pt>
                <c:pt idx="6">
                  <c:v>21656</c:v>
                </c:pt>
                <c:pt idx="7">
                  <c:v>11982</c:v>
                </c:pt>
                <c:pt idx="8">
                  <c:v>27587</c:v>
                </c:pt>
                <c:pt idx="9">
                  <c:v>31429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95-4679-BF9F-CE2072C24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920512"/>
        <c:axId val="265922048"/>
      </c:lineChart>
      <c:catAx>
        <c:axId val="26592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922048"/>
        <c:crosses val="autoZero"/>
        <c:auto val="1"/>
        <c:lblAlgn val="ctr"/>
        <c:lblOffset val="100"/>
        <c:noMultiLvlLbl val="0"/>
      </c:catAx>
      <c:valAx>
        <c:axId val="26592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92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53-44A7-A724-B8581BB3A1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53-44A7-A724-B8581BB3A1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53-44A7-A724-B8581BB3A1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53-44A7-A724-B8581BB3A1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('3.4 '!$A$13:$A$14,'3.4 '!$A$16:$A$17)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('3.4 '!$K$13:$K$14,'3.4 '!$K$16:$K$17)</c:f>
              <c:numCache>
                <c:formatCode>0.0%</c:formatCode>
                <c:ptCount val="4"/>
                <c:pt idx="0">
                  <c:v>0.13199201916266093</c:v>
                </c:pt>
                <c:pt idx="1">
                  <c:v>0.55623083869083989</c:v>
                </c:pt>
                <c:pt idx="2">
                  <c:v>0.17248557663712602</c:v>
                </c:pt>
                <c:pt idx="3">
                  <c:v>0.13929156550937316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1-4A5C-821B-DA613950A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'3.4 '!$A$13</c:f>
              <c:strCache>
                <c:ptCount val="1"/>
                <c:pt idx="0">
                  <c:v>Construction, Utilities &amp; Primary Production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'3.4 '!$B$12:$K$12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'3.4 '!$B$13:$K$13</c:f>
              <c:numCache>
                <c:formatCode>0.0%</c:formatCode>
                <c:ptCount val="10"/>
                <c:pt idx="0">
                  <c:v>9.4943933935149577E-2</c:v>
                </c:pt>
                <c:pt idx="1">
                  <c:v>9.1584006857702668E-2</c:v>
                </c:pt>
                <c:pt idx="2">
                  <c:v>0.1001555565069715</c:v>
                </c:pt>
                <c:pt idx="3">
                  <c:v>0.1043334083884306</c:v>
                </c:pt>
                <c:pt idx="4">
                  <c:v>0.10839995380410374</c:v>
                </c:pt>
                <c:pt idx="5">
                  <c:v>0.11616851971636745</c:v>
                </c:pt>
                <c:pt idx="6">
                  <c:v>0.11141374382043533</c:v>
                </c:pt>
                <c:pt idx="7">
                  <c:v>0.12049276405120289</c:v>
                </c:pt>
                <c:pt idx="8">
                  <c:v>0.12522987906302666</c:v>
                </c:pt>
                <c:pt idx="9">
                  <c:v>0.13199201916266093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9-4D75-A490-89F739E8D530}"/>
            </c:ext>
          </c:extLst>
        </c:ser>
        <c:ser>
          <c:idx val="1"/>
          <c:order val="1"/>
          <c:tx>
            <c:strRef>
              <c:f>'3.4 '!$A$14</c:f>
              <c:strCache>
                <c:ptCount val="1"/>
                <c:pt idx="0">
                  <c:v>Manufacturing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'3.4 '!$B$12:$K$12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'3.4 '!$B$14:$K$14</c:f>
              <c:numCache>
                <c:formatCode>0.0%</c:formatCode>
                <c:ptCount val="10"/>
                <c:pt idx="0">
                  <c:v>0.59476986600817716</c:v>
                </c:pt>
                <c:pt idx="1">
                  <c:v>0.59164523634582411</c:v>
                </c:pt>
                <c:pt idx="2">
                  <c:v>0.58228082944442061</c:v>
                </c:pt>
                <c:pt idx="3">
                  <c:v>0.57425337236198393</c:v>
                </c:pt>
                <c:pt idx="4">
                  <c:v>0.56934517317044997</c:v>
                </c:pt>
                <c:pt idx="5">
                  <c:v>0.56685624321124761</c:v>
                </c:pt>
                <c:pt idx="6">
                  <c:v>0.5637637356200651</c:v>
                </c:pt>
                <c:pt idx="7">
                  <c:v>0.55914677312660299</c:v>
                </c:pt>
                <c:pt idx="8">
                  <c:v>0.550628290358529</c:v>
                </c:pt>
                <c:pt idx="9">
                  <c:v>0.55623083869083989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49-4D75-A490-89F739E8D530}"/>
            </c:ext>
          </c:extLst>
        </c:ser>
        <c:ser>
          <c:idx val="2"/>
          <c:order val="2"/>
          <c:tx>
            <c:strRef>
              <c:f>'3.4 '!$A$16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'3.4 '!$B$12:$K$12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'3.4 '!$B$16:$K$16</c:f>
              <c:numCache>
                <c:formatCode>0.0%</c:formatCode>
                <c:ptCount val="10"/>
                <c:pt idx="0">
                  <c:v>0.18707849249079059</c:v>
                </c:pt>
                <c:pt idx="1">
                  <c:v>0.19180137154053392</c:v>
                </c:pt>
                <c:pt idx="2">
                  <c:v>0.19232635469737838</c:v>
                </c:pt>
                <c:pt idx="3">
                  <c:v>0.19546394284895502</c:v>
                </c:pt>
                <c:pt idx="4">
                  <c:v>0.1946258774012242</c:v>
                </c:pt>
                <c:pt idx="5">
                  <c:v>0.19127500396646205</c:v>
                </c:pt>
                <c:pt idx="6">
                  <c:v>0.19332958459267591</c:v>
                </c:pt>
                <c:pt idx="7">
                  <c:v>0.18906309840194041</c:v>
                </c:pt>
                <c:pt idx="8">
                  <c:v>0.19140760096837414</c:v>
                </c:pt>
                <c:pt idx="9">
                  <c:v>0.17248557663712602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49-4D75-A490-89F739E8D530}"/>
            </c:ext>
          </c:extLst>
        </c:ser>
        <c:ser>
          <c:idx val="3"/>
          <c:order val="3"/>
          <c:tx>
            <c:strRef>
              <c:f>'3.4 '!$A$17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'3.4 '!$B$12:$K$12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'3.4 '!$B$17:$K$17</c:f>
              <c:numCache>
                <c:formatCode>0.0%</c:formatCode>
                <c:ptCount val="10"/>
                <c:pt idx="0">
                  <c:v>0.12320770756588269</c:v>
                </c:pt>
                <c:pt idx="1">
                  <c:v>0.12496938525593926</c:v>
                </c:pt>
                <c:pt idx="2">
                  <c:v>0.12523725935122948</c:v>
                </c:pt>
                <c:pt idx="3">
                  <c:v>0.12594927640063047</c:v>
                </c:pt>
                <c:pt idx="4">
                  <c:v>0.12762899562422206</c:v>
                </c:pt>
                <c:pt idx="5">
                  <c:v>0.12570023310592285</c:v>
                </c:pt>
                <c:pt idx="6">
                  <c:v>0.13149293596682365</c:v>
                </c:pt>
                <c:pt idx="7">
                  <c:v>0.13129736442025369</c:v>
                </c:pt>
                <c:pt idx="8">
                  <c:v>0.13273422961007023</c:v>
                </c:pt>
                <c:pt idx="9">
                  <c:v>0.13929156550937316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49-4D75-A490-89F739E8D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4080232"/>
        <c:axId val="564082528"/>
      </c:barChart>
      <c:catAx>
        <c:axId val="56408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082528"/>
        <c:crosses val="autoZero"/>
        <c:auto val="1"/>
        <c:lblAlgn val="ctr"/>
        <c:lblOffset val="100"/>
        <c:noMultiLvlLbl val="0"/>
      </c:catAx>
      <c:valAx>
        <c:axId val="56408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080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727282852019732E-2"/>
          <c:y val="4.9079754601226995E-2"/>
          <c:w val="0.89652778551195955"/>
          <c:h val="0.77910406904658391"/>
        </c:manualLayout>
      </c:layout>
      <c:lineChart>
        <c:grouping val="standard"/>
        <c:varyColors val="0"/>
        <c:ser>
          <c:idx val="0"/>
          <c:order val="0"/>
          <c:tx>
            <c:strRef>
              <c:f>'3.6'!$A$6</c:f>
              <c:strCache>
                <c:ptCount val="1"/>
                <c:pt idx="0">
                  <c:v>Total Industry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'3.6'!$B$3:$K$3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'3.6'!$B$6:$K$6</c:f>
              <c:numCache>
                <c:formatCode>_-* #,##0_-;\-* #,##0_-;_-* "-"??_-;_-@_-</c:formatCode>
                <c:ptCount val="10"/>
                <c:pt idx="0">
                  <c:v>86382</c:v>
                </c:pt>
                <c:pt idx="1">
                  <c:v>88949</c:v>
                </c:pt>
                <c:pt idx="2">
                  <c:v>93806</c:v>
                </c:pt>
                <c:pt idx="3">
                  <c:v>97222</c:v>
                </c:pt>
                <c:pt idx="4">
                  <c:v>100241</c:v>
                </c:pt>
                <c:pt idx="5">
                  <c:v>105748</c:v>
                </c:pt>
                <c:pt idx="6">
                  <c:v>110441</c:v>
                </c:pt>
                <c:pt idx="7">
                  <c:v>114526</c:v>
                </c:pt>
                <c:pt idx="8">
                  <c:v>119648</c:v>
                </c:pt>
                <c:pt idx="9">
                  <c:v>127980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F8-4D29-8B3E-B3682D03186E}"/>
            </c:ext>
          </c:extLst>
        </c:ser>
        <c:ser>
          <c:idx val="1"/>
          <c:order val="1"/>
          <c:tx>
            <c:strRef>
              <c:f>'3.6'!$A$7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'3.6'!$B$3:$K$3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'3.6'!$B$7:$K$7</c:f>
              <c:numCache>
                <c:formatCode>#,##0</c:formatCode>
                <c:ptCount val="10"/>
                <c:pt idx="0">
                  <c:v>24061</c:v>
                </c:pt>
                <c:pt idx="1">
                  <c:v>27202</c:v>
                </c:pt>
                <c:pt idx="2">
                  <c:v>30171</c:v>
                </c:pt>
                <c:pt idx="3">
                  <c:v>32971</c:v>
                </c:pt>
                <c:pt idx="4">
                  <c:v>36249</c:v>
                </c:pt>
                <c:pt idx="5">
                  <c:v>38726</c:v>
                </c:pt>
                <c:pt idx="6">
                  <c:v>42704</c:v>
                </c:pt>
                <c:pt idx="7">
                  <c:v>44932</c:v>
                </c:pt>
                <c:pt idx="8">
                  <c:v>48600</c:v>
                </c:pt>
                <c:pt idx="9">
                  <c:v>52988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F8-4D29-8B3E-B3682D03186E}"/>
            </c:ext>
          </c:extLst>
        </c:ser>
        <c:ser>
          <c:idx val="2"/>
          <c:order val="2"/>
          <c:tx>
            <c:strRef>
              <c:f>'3.6'!$A$8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'3.6'!$B$3:$K$3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'3.6'!$B$8:$K$8</c:f>
              <c:numCache>
                <c:formatCode>_-* #,##0_-;\-* #,##0_-;_-* "-"??_-;_-@_-</c:formatCode>
                <c:ptCount val="10"/>
                <c:pt idx="0">
                  <c:v>55396</c:v>
                </c:pt>
                <c:pt idx="1">
                  <c:v>59300</c:v>
                </c:pt>
                <c:pt idx="2">
                  <c:v>63692</c:v>
                </c:pt>
                <c:pt idx="3">
                  <c:v>70615</c:v>
                </c:pt>
                <c:pt idx="4">
                  <c:v>77405</c:v>
                </c:pt>
                <c:pt idx="5">
                  <c:v>83976</c:v>
                </c:pt>
                <c:pt idx="6">
                  <c:v>90111</c:v>
                </c:pt>
                <c:pt idx="7">
                  <c:v>94170</c:v>
                </c:pt>
                <c:pt idx="8">
                  <c:v>103140</c:v>
                </c:pt>
                <c:pt idx="9">
                  <c:v>113104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F8-4D29-8B3E-B3682D03186E}"/>
            </c:ext>
          </c:extLst>
        </c:ser>
        <c:ser>
          <c:idx val="3"/>
          <c:order val="3"/>
          <c:tx>
            <c:strRef>
              <c:f>'3.6'!$A$9</c:f>
              <c:strCache>
                <c:ptCount val="1"/>
                <c:pt idx="0">
                  <c:v>Total Services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'3.6'!$B$3:$K$3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'3.6'!$B$9:$K$9</c:f>
              <c:numCache>
                <c:formatCode>_-* #,##0_-;\-* #,##0_-;_-* "-"??_-;_-@_-</c:formatCode>
                <c:ptCount val="10"/>
                <c:pt idx="0">
                  <c:v>79457</c:v>
                </c:pt>
                <c:pt idx="1">
                  <c:v>86502</c:v>
                </c:pt>
                <c:pt idx="2">
                  <c:v>93863</c:v>
                </c:pt>
                <c:pt idx="3">
                  <c:v>103586</c:v>
                </c:pt>
                <c:pt idx="4">
                  <c:v>113654</c:v>
                </c:pt>
                <c:pt idx="5">
                  <c:v>122702</c:v>
                </c:pt>
                <c:pt idx="6">
                  <c:v>132815</c:v>
                </c:pt>
                <c:pt idx="7">
                  <c:v>139102</c:v>
                </c:pt>
                <c:pt idx="8">
                  <c:v>151740</c:v>
                </c:pt>
                <c:pt idx="9">
                  <c:v>166092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F8-4D29-8B3E-B3682D031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2500992"/>
        <c:axId val="292502528"/>
      </c:lineChart>
      <c:catAx>
        <c:axId val="29250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502528"/>
        <c:crosses val="autoZero"/>
        <c:auto val="1"/>
        <c:lblAlgn val="ctr"/>
        <c:lblOffset val="100"/>
        <c:noMultiLvlLbl val="0"/>
      </c:catAx>
      <c:valAx>
        <c:axId val="29250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50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'3.7'!$A$15</c:f>
              <c:strCache>
                <c:ptCount val="1"/>
                <c:pt idx="0">
                  <c:v>Total 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'3.7'!$B$12:$K$12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'3.7'!$B$15:$K$15</c:f>
              <c:numCache>
                <c:formatCode>0.0%</c:formatCode>
                <c:ptCount val="10"/>
                <c:pt idx="0">
                  <c:v>0.52087868354247191</c:v>
                </c:pt>
                <c:pt idx="1">
                  <c:v>0.5069734569765918</c:v>
                </c:pt>
                <c:pt idx="2">
                  <c:v>0.4998481368792928</c:v>
                </c:pt>
                <c:pt idx="3">
                  <c:v>0.48415401776821643</c:v>
                </c:pt>
                <c:pt idx="4">
                  <c:v>0.46864583089833795</c:v>
                </c:pt>
                <c:pt idx="5">
                  <c:v>0.46289341212519153</c:v>
                </c:pt>
                <c:pt idx="6">
                  <c:v>0.4540114118459565</c:v>
                </c:pt>
                <c:pt idx="7">
                  <c:v>0.45155109057359599</c:v>
                </c:pt>
                <c:pt idx="8">
                  <c:v>0.44087432016153993</c:v>
                </c:pt>
                <c:pt idx="9">
                  <c:v>0.43519954296906882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4-49F3-8E99-59DF7A615B7D}"/>
            </c:ext>
          </c:extLst>
        </c:ser>
        <c:ser>
          <c:idx val="1"/>
          <c:order val="1"/>
          <c:tx>
            <c:strRef>
              <c:f>'3.7'!$A$16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'3.7'!$B$12:$K$12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'3.7'!$B$16:$K$16</c:f>
              <c:numCache>
                <c:formatCode>0.0%</c:formatCode>
                <c:ptCount val="10"/>
                <c:pt idx="0">
                  <c:v>0.14508649955679906</c:v>
                </c:pt>
                <c:pt idx="1">
                  <c:v>0.15504043864098807</c:v>
                </c:pt>
                <c:pt idx="2">
                  <c:v>0.16076709525814067</c:v>
                </c:pt>
                <c:pt idx="3">
                  <c:v>0.16419166567069041</c:v>
                </c:pt>
                <c:pt idx="4">
                  <c:v>0.16947100212721194</c:v>
                </c:pt>
                <c:pt idx="5">
                  <c:v>0.1695163055373167</c:v>
                </c:pt>
                <c:pt idx="6">
                  <c:v>0.17555168217844574</c:v>
                </c:pt>
                <c:pt idx="7">
                  <c:v>0.17715709621966028</c:v>
                </c:pt>
                <c:pt idx="8">
                  <c:v>0.17907939923651744</c:v>
                </c:pt>
                <c:pt idx="9">
                  <c:v>0.18018716504801546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4-49F3-8E99-59DF7A615B7D}"/>
            </c:ext>
          </c:extLst>
        </c:ser>
        <c:ser>
          <c:idx val="2"/>
          <c:order val="2"/>
          <c:tx>
            <c:strRef>
              <c:f>'3.7'!$A$17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'3.7'!$B$12:$K$12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'3.7'!$B$17:$K$17</c:f>
              <c:numCache>
                <c:formatCode>0.0%</c:formatCode>
                <c:ptCount val="10"/>
                <c:pt idx="0">
                  <c:v>0.334034816900729</c:v>
                </c:pt>
                <c:pt idx="1">
                  <c:v>0.33798610438242016</c:v>
                </c:pt>
                <c:pt idx="2">
                  <c:v>0.33938476786256655</c:v>
                </c:pt>
                <c:pt idx="3">
                  <c:v>0.35165431656109319</c:v>
                </c:pt>
                <c:pt idx="4">
                  <c:v>0.36188316697445005</c:v>
                </c:pt>
                <c:pt idx="5">
                  <c:v>0.3675902823374918</c:v>
                </c:pt>
                <c:pt idx="6">
                  <c:v>0.3704369059755977</c:v>
                </c:pt>
                <c:pt idx="7">
                  <c:v>0.37129181320674376</c:v>
                </c:pt>
                <c:pt idx="8">
                  <c:v>0.38004628060194262</c:v>
                </c:pt>
                <c:pt idx="9">
                  <c:v>0.38461329198291577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B4-49F3-8E99-59DF7A615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1079904"/>
        <c:axId val="831096304"/>
      </c:barChart>
      <c:catAx>
        <c:axId val="83107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096304"/>
        <c:crosses val="autoZero"/>
        <c:auto val="1"/>
        <c:lblAlgn val="ctr"/>
        <c:lblOffset val="100"/>
        <c:noMultiLvlLbl val="0"/>
      </c:catAx>
      <c:valAx>
        <c:axId val="8310963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07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 sz="1200"/>
              <a:t>2013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F5-43E8-8E38-CC3741FD1D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F5-43E8-8E38-CC3741FD1D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3F5-43E8-8E38-CC3741FD1D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'3.7'!$A$15:$A$17</c:f>
              <c:strCache>
                <c:ptCount val="3"/>
                <c:pt idx="0">
                  <c:v>Total Industry</c:v>
                </c:pt>
                <c:pt idx="1">
                  <c:v>Business, Financial &amp; Other Services</c:v>
                </c:pt>
                <c:pt idx="2">
                  <c:v>Information, Communication &amp; Computer Services</c:v>
                </c:pt>
              </c:strCache>
            </c:strRef>
          </c:cat>
          <c:val>
            <c:numRef>
              <c:f>'3.7'!$B$15:$B$17</c:f>
              <c:numCache>
                <c:formatCode>0.0%</c:formatCode>
                <c:ptCount val="3"/>
                <c:pt idx="0">
                  <c:v>0.52087868354247191</c:v>
                </c:pt>
                <c:pt idx="1">
                  <c:v>0.14508649955679906</c:v>
                </c:pt>
                <c:pt idx="2">
                  <c:v>0.334034816900729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F-4040-B268-D589C033A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 sz="1200"/>
              <a:t>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C2-4A73-922E-F186316B84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C2-4A73-922E-F186316B84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C2-4A73-922E-F186316B84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'3.7'!$A$15:$A$17</c:f>
              <c:strCache>
                <c:ptCount val="3"/>
                <c:pt idx="0">
                  <c:v>Total Industry</c:v>
                </c:pt>
                <c:pt idx="1">
                  <c:v>Business, Financial &amp; Other Services</c:v>
                </c:pt>
                <c:pt idx="2">
                  <c:v>Information, Communication &amp; Computer Services</c:v>
                </c:pt>
              </c:strCache>
            </c:strRef>
          </c:cat>
          <c:val>
            <c:numRef>
              <c:f>'3.7'!$K$15:$K$17</c:f>
              <c:numCache>
                <c:formatCode>0.0%</c:formatCode>
                <c:ptCount val="3"/>
                <c:pt idx="0">
                  <c:v>0.43519954296906882</c:v>
                </c:pt>
                <c:pt idx="1">
                  <c:v>0.18018716504801546</c:v>
                </c:pt>
                <c:pt idx="2">
                  <c:v>0.38461329198291577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A-4E6B-AF25-3A273D7FD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C'!$A$3</c:f>
              <c:strCache>
                <c:ptCount val="1"/>
                <c:pt idx="0">
                  <c:v>Dublin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C'!$B$2:$K$2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'Figure C'!$B$3:$K$3</c:f>
              <c:numCache>
                <c:formatCode>_-* #,##0_-;\-* #,##0_-;_-* "-"??_-;_-@_-</c:formatCode>
                <c:ptCount val="10"/>
                <c:pt idx="0">
                  <c:v>102231</c:v>
                </c:pt>
                <c:pt idx="1">
                  <c:v>108809</c:v>
                </c:pt>
                <c:pt idx="2">
                  <c:v>117783</c:v>
                </c:pt>
                <c:pt idx="3">
                  <c:v>125949</c:v>
                </c:pt>
                <c:pt idx="4">
                  <c:v>137186</c:v>
                </c:pt>
                <c:pt idx="5">
                  <c:v>146073</c:v>
                </c:pt>
                <c:pt idx="6">
                  <c:v>156779</c:v>
                </c:pt>
                <c:pt idx="7">
                  <c:v>162696</c:v>
                </c:pt>
                <c:pt idx="8">
                  <c:v>176923</c:v>
                </c:pt>
                <c:pt idx="9">
                  <c:v>193464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25-4C42-954C-4CB4D90CD6C4}"/>
            </c:ext>
          </c:extLst>
        </c:ser>
        <c:ser>
          <c:idx val="1"/>
          <c:order val="1"/>
          <c:tx>
            <c:strRef>
              <c:f>'Figure C'!$A$4</c:f>
              <c:strCache>
                <c:ptCount val="1"/>
                <c:pt idx="0">
                  <c:v>South and East (Mid East, Mid West, South East and South West)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C'!$B$2:$K$2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'Figure C'!$B$4:$K$4</c:f>
              <c:numCache>
                <c:formatCode>_-* #,##0_-;\-* #,##0_-;_-* "-"??_-;_-@_-</c:formatCode>
                <c:ptCount val="10"/>
                <c:pt idx="0">
                  <c:v>128410</c:v>
                </c:pt>
                <c:pt idx="1">
                  <c:v>135692</c:v>
                </c:pt>
                <c:pt idx="2">
                  <c:v>145140</c:v>
                </c:pt>
                <c:pt idx="3">
                  <c:v>152871</c:v>
                </c:pt>
                <c:pt idx="4">
                  <c:v>158481</c:v>
                </c:pt>
                <c:pt idx="5">
                  <c:v>166925</c:v>
                </c:pt>
                <c:pt idx="6">
                  <c:v>173849</c:v>
                </c:pt>
                <c:pt idx="7">
                  <c:v>179620</c:v>
                </c:pt>
                <c:pt idx="8">
                  <c:v>188182</c:v>
                </c:pt>
                <c:pt idx="9">
                  <c:v>199115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5-4C42-954C-4CB4D90CD6C4}"/>
            </c:ext>
          </c:extLst>
        </c:ser>
        <c:ser>
          <c:idx val="2"/>
          <c:order val="2"/>
          <c:tx>
            <c:strRef>
              <c:f>'Figure C'!$A$5</c:f>
              <c:strCache>
                <c:ptCount val="1"/>
                <c:pt idx="0">
                  <c:v>BMW area (Border, Midlands, and West)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C'!$B$2:$K$2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'Figure C'!$B$5:$K$5</c:f>
              <c:numCache>
                <c:formatCode>_-* #,##0_-;\-* #,##0_-;_-* "-"??_-;_-@_-</c:formatCode>
                <c:ptCount val="10"/>
                <c:pt idx="0">
                  <c:v>58713</c:v>
                </c:pt>
                <c:pt idx="1">
                  <c:v>61606</c:v>
                </c:pt>
                <c:pt idx="2">
                  <c:v>64888</c:v>
                </c:pt>
                <c:pt idx="3">
                  <c:v>68547</c:v>
                </c:pt>
                <c:pt idx="4">
                  <c:v>74086</c:v>
                </c:pt>
                <c:pt idx="5">
                  <c:v>79326</c:v>
                </c:pt>
                <c:pt idx="6">
                  <c:v>83352</c:v>
                </c:pt>
                <c:pt idx="7">
                  <c:v>83646</c:v>
                </c:pt>
                <c:pt idx="8">
                  <c:v>88444</c:v>
                </c:pt>
                <c:pt idx="9">
                  <c:v>92399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25-4C42-954C-4CB4D90CD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0670024"/>
        <c:axId val="800668384"/>
      </c:lineChart>
      <c:catAx>
        <c:axId val="80067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668384"/>
        <c:crosses val="autoZero"/>
        <c:auto val="1"/>
        <c:lblAlgn val="ctr"/>
        <c:lblOffset val="100"/>
        <c:noMultiLvlLbl val="0"/>
      </c:catAx>
      <c:valAx>
        <c:axId val="800668384"/>
        <c:scaling>
          <c:orientation val="minMax"/>
          <c:max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67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D'!$A$4</c:f>
              <c:strCache>
                <c:ptCount val="1"/>
                <c:pt idx="0">
                  <c:v>Industry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D'!$B$3:$K$3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'Figure D'!$B$4:$K$4</c:f>
              <c:numCache>
                <c:formatCode>_-* #,##0_-;\-* #,##0_-;_-* "-"??_-;_-@_-</c:formatCode>
                <c:ptCount val="10"/>
                <c:pt idx="0">
                  <c:v>171572</c:v>
                </c:pt>
                <c:pt idx="1">
                  <c:v>178217</c:v>
                </c:pt>
                <c:pt idx="2">
                  <c:v>189444</c:v>
                </c:pt>
                <c:pt idx="3">
                  <c:v>196675</c:v>
                </c:pt>
                <c:pt idx="4">
                  <c:v>205873</c:v>
                </c:pt>
                <c:pt idx="5">
                  <c:v>217678</c:v>
                </c:pt>
                <c:pt idx="6">
                  <c:v>225710</c:v>
                </c:pt>
                <c:pt idx="7">
                  <c:v>231651</c:v>
                </c:pt>
                <c:pt idx="8">
                  <c:v>242763</c:v>
                </c:pt>
                <c:pt idx="9">
                  <c:v>255262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B8-4DAB-BBD9-134E04D94CB7}"/>
            </c:ext>
          </c:extLst>
        </c:ser>
        <c:ser>
          <c:idx val="1"/>
          <c:order val="1"/>
          <c:tx>
            <c:strRef>
              <c:f>'Figure D'!$A$5</c:f>
              <c:strCache>
                <c:ptCount val="1"/>
                <c:pt idx="0">
                  <c:v>Services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D'!$B$3:$K$3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'Figure D'!$B$5:$K$5</c:f>
              <c:numCache>
                <c:formatCode>_-* #,##0_-;\-* #,##0_-;_-* "-"??_-;_-@_-</c:formatCode>
                <c:ptCount val="10"/>
                <c:pt idx="0">
                  <c:v>117782</c:v>
                </c:pt>
                <c:pt idx="1">
                  <c:v>127890</c:v>
                </c:pt>
                <c:pt idx="2">
                  <c:v>138367</c:v>
                </c:pt>
                <c:pt idx="3">
                  <c:v>150692</c:v>
                </c:pt>
                <c:pt idx="4">
                  <c:v>163880</c:v>
                </c:pt>
                <c:pt idx="5">
                  <c:v>174646</c:v>
                </c:pt>
                <c:pt idx="6">
                  <c:v>188270</c:v>
                </c:pt>
                <c:pt idx="7">
                  <c:v>194311</c:v>
                </c:pt>
                <c:pt idx="8">
                  <c:v>210786</c:v>
                </c:pt>
                <c:pt idx="9">
                  <c:v>229716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8-4DAB-BBD9-134E04D94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3984616"/>
        <c:axId val="843984944"/>
      </c:lineChart>
      <c:catAx>
        <c:axId val="84398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3984944"/>
        <c:crosses val="autoZero"/>
        <c:auto val="1"/>
        <c:lblAlgn val="ctr"/>
        <c:lblOffset val="100"/>
        <c:noMultiLvlLbl val="0"/>
      </c:catAx>
      <c:valAx>
        <c:axId val="84398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398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'1.1'!$A$4</c:f>
              <c:strCache>
                <c:ptCount val="1"/>
                <c:pt idx="0">
                  <c:v>Foreign Owned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'1.1'!$B$3:$K$3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'1.1'!$B$4:$K$4</c:f>
              <c:numCache>
                <c:formatCode>#,##0</c:formatCode>
                <c:ptCount val="10"/>
                <c:pt idx="0">
                  <c:v>165839</c:v>
                </c:pt>
                <c:pt idx="1">
                  <c:v>175451</c:v>
                </c:pt>
                <c:pt idx="2">
                  <c:v>187669</c:v>
                </c:pt>
                <c:pt idx="3">
                  <c:v>200808</c:v>
                </c:pt>
                <c:pt idx="4">
                  <c:v>213895</c:v>
                </c:pt>
                <c:pt idx="5">
                  <c:v>228450</c:v>
                </c:pt>
                <c:pt idx="6">
                  <c:v>243256</c:v>
                </c:pt>
                <c:pt idx="7">
                  <c:v>253628</c:v>
                </c:pt>
                <c:pt idx="8">
                  <c:v>271388</c:v>
                </c:pt>
                <c:pt idx="9">
                  <c:v>294072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C1-4157-9210-99E9389814D4}"/>
            </c:ext>
          </c:extLst>
        </c:ser>
        <c:ser>
          <c:idx val="1"/>
          <c:order val="1"/>
          <c:tx>
            <c:strRef>
              <c:f>'1.1'!$A$5</c:f>
              <c:strCache>
                <c:ptCount val="1"/>
                <c:pt idx="0">
                  <c:v>Irish Owned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'1.1'!$B$3:$K$3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'1.1'!$B$5:$K$5</c:f>
              <c:numCache>
                <c:formatCode>#,##0</c:formatCode>
                <c:ptCount val="10"/>
                <c:pt idx="0">
                  <c:v>123515</c:v>
                </c:pt>
                <c:pt idx="1">
                  <c:v>130656</c:v>
                </c:pt>
                <c:pt idx="2">
                  <c:v>140142</c:v>
                </c:pt>
                <c:pt idx="3">
                  <c:v>146559</c:v>
                </c:pt>
                <c:pt idx="4">
                  <c:v>155858</c:v>
                </c:pt>
                <c:pt idx="5">
                  <c:v>163874</c:v>
                </c:pt>
                <c:pt idx="6">
                  <c:v>170724</c:v>
                </c:pt>
                <c:pt idx="7">
                  <c:v>172334</c:v>
                </c:pt>
                <c:pt idx="8">
                  <c:v>182161</c:v>
                </c:pt>
                <c:pt idx="9">
                  <c:v>190906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C1-4157-9210-99E938981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6518528"/>
        <c:axId val="266520064"/>
      </c:lineChart>
      <c:catAx>
        <c:axId val="26651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520064"/>
        <c:crosses val="autoZero"/>
        <c:auto val="1"/>
        <c:lblAlgn val="ctr"/>
        <c:lblOffset val="100"/>
        <c:noMultiLvlLbl val="0"/>
      </c:catAx>
      <c:valAx>
        <c:axId val="26652006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51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'1.2'!$A$4</c:f>
              <c:strCache>
                <c:ptCount val="1"/>
                <c:pt idx="0">
                  <c:v>Foreign Owned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'1.2'!$B$3:$K$3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'1.2'!$B$4:$K$4</c:f>
              <c:numCache>
                <c:formatCode>_-* #,##0_-;\-* #,##0_-;_-* "-"??_-;_-@_-</c:formatCode>
                <c:ptCount val="10"/>
                <c:pt idx="0">
                  <c:v>20800</c:v>
                </c:pt>
                <c:pt idx="1">
                  <c:v>19808</c:v>
                </c:pt>
                <c:pt idx="2">
                  <c:v>20898</c:v>
                </c:pt>
                <c:pt idx="3">
                  <c:v>20975</c:v>
                </c:pt>
                <c:pt idx="4">
                  <c:v>20559</c:v>
                </c:pt>
                <c:pt idx="5">
                  <c:v>22326</c:v>
                </c:pt>
                <c:pt idx="6">
                  <c:v>22732</c:v>
                </c:pt>
                <c:pt idx="7">
                  <c:v>22247</c:v>
                </c:pt>
                <c:pt idx="8">
                  <c:v>21041</c:v>
                </c:pt>
                <c:pt idx="9">
                  <c:v>22211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F5-49FD-9375-BA1F49538649}"/>
            </c:ext>
          </c:extLst>
        </c:ser>
        <c:ser>
          <c:idx val="1"/>
          <c:order val="1"/>
          <c:tx>
            <c:strRef>
              <c:f>'1.2'!$A$5</c:f>
              <c:strCache>
                <c:ptCount val="1"/>
                <c:pt idx="0">
                  <c:v>Irish Owned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'1.2'!$B$3:$K$3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'1.2'!$B$5:$K$5</c:f>
              <c:numCache>
                <c:formatCode>_-* #,##0_-;\-* #,##0_-;_-* "-"??_-;_-@_-</c:formatCode>
                <c:ptCount val="10"/>
                <c:pt idx="0">
                  <c:v>17377</c:v>
                </c:pt>
                <c:pt idx="1">
                  <c:v>19100</c:v>
                </c:pt>
                <c:pt idx="2">
                  <c:v>19902</c:v>
                </c:pt>
                <c:pt idx="3">
                  <c:v>19423</c:v>
                </c:pt>
                <c:pt idx="4">
                  <c:v>20202</c:v>
                </c:pt>
                <c:pt idx="5">
                  <c:v>19583</c:v>
                </c:pt>
                <c:pt idx="6">
                  <c:v>19981</c:v>
                </c:pt>
                <c:pt idx="7">
                  <c:v>17027</c:v>
                </c:pt>
                <c:pt idx="8">
                  <c:v>18563</c:v>
                </c:pt>
                <c:pt idx="9">
                  <c:v>21955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5-49FD-9375-BA1F49538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141824"/>
        <c:axId val="286147712"/>
      </c:lineChart>
      <c:catAx>
        <c:axId val="28614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147712"/>
        <c:crosses val="autoZero"/>
        <c:auto val="1"/>
        <c:lblAlgn val="ctr"/>
        <c:lblOffset val="100"/>
        <c:noMultiLvlLbl val="0"/>
      </c:catAx>
      <c:valAx>
        <c:axId val="28614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14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'1.3'!$A$4</c:f>
              <c:strCache>
                <c:ptCount val="1"/>
                <c:pt idx="0">
                  <c:v>Industry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'1.3'!$B$3:$K$3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'1.3'!$B$4:$K$4</c:f>
              <c:numCache>
                <c:formatCode>_-* #,##0_-;\-* #,##0_-;_-* "-"??_-;_-@_-</c:formatCode>
                <c:ptCount val="10"/>
                <c:pt idx="0">
                  <c:v>171572</c:v>
                </c:pt>
                <c:pt idx="1">
                  <c:v>178217</c:v>
                </c:pt>
                <c:pt idx="2">
                  <c:v>189444</c:v>
                </c:pt>
                <c:pt idx="3">
                  <c:v>196675</c:v>
                </c:pt>
                <c:pt idx="4">
                  <c:v>205873</c:v>
                </c:pt>
                <c:pt idx="5">
                  <c:v>217678</c:v>
                </c:pt>
                <c:pt idx="6">
                  <c:v>225710</c:v>
                </c:pt>
                <c:pt idx="7">
                  <c:v>231651</c:v>
                </c:pt>
                <c:pt idx="8">
                  <c:v>242763</c:v>
                </c:pt>
                <c:pt idx="9">
                  <c:v>255262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8-4369-A440-1531B079B47C}"/>
            </c:ext>
          </c:extLst>
        </c:ser>
        <c:ser>
          <c:idx val="1"/>
          <c:order val="1"/>
          <c:tx>
            <c:strRef>
              <c:f>'1.3'!$A$5</c:f>
              <c:strCache>
                <c:ptCount val="1"/>
                <c:pt idx="0">
                  <c:v>Services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'1.3'!$B$3:$K$3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'1.3'!$B$5:$K$5</c:f>
              <c:numCache>
                <c:formatCode>_-* #,##0_-;\-* #,##0_-;_-* "-"??_-;_-@_-</c:formatCode>
                <c:ptCount val="10"/>
                <c:pt idx="0">
                  <c:v>117782</c:v>
                </c:pt>
                <c:pt idx="1">
                  <c:v>127890</c:v>
                </c:pt>
                <c:pt idx="2">
                  <c:v>138367</c:v>
                </c:pt>
                <c:pt idx="3">
                  <c:v>150692</c:v>
                </c:pt>
                <c:pt idx="4">
                  <c:v>163880</c:v>
                </c:pt>
                <c:pt idx="5">
                  <c:v>174646</c:v>
                </c:pt>
                <c:pt idx="6">
                  <c:v>188270</c:v>
                </c:pt>
                <c:pt idx="7">
                  <c:v>194311</c:v>
                </c:pt>
                <c:pt idx="8">
                  <c:v>210786</c:v>
                </c:pt>
                <c:pt idx="9">
                  <c:v>229716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38-4369-A440-1531B079B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354816"/>
        <c:axId val="286360704"/>
      </c:lineChart>
      <c:catAx>
        <c:axId val="28635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360704"/>
        <c:crosses val="autoZero"/>
        <c:auto val="1"/>
        <c:lblAlgn val="ctr"/>
        <c:lblOffset val="100"/>
        <c:noMultiLvlLbl val="0"/>
      </c:catAx>
      <c:valAx>
        <c:axId val="28636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35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 sz="1200"/>
              <a:t>Foreign Owned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'1.4'!$A$14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'1.4'!$B$13:$K$13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'1.4'!$B$14:$K$14</c:f>
              <c:numCache>
                <c:formatCode>0.0%</c:formatCode>
                <c:ptCount val="10"/>
                <c:pt idx="0">
                  <c:v>0.52087868354247191</c:v>
                </c:pt>
                <c:pt idx="1">
                  <c:v>0.5069734569765918</c:v>
                </c:pt>
                <c:pt idx="2">
                  <c:v>0.4998481368792928</c:v>
                </c:pt>
                <c:pt idx="3">
                  <c:v>0.48415401776821643</c:v>
                </c:pt>
                <c:pt idx="4">
                  <c:v>0.46864583089833795</c:v>
                </c:pt>
                <c:pt idx="5">
                  <c:v>0.46289341212519153</c:v>
                </c:pt>
                <c:pt idx="6">
                  <c:v>0.4540114118459565</c:v>
                </c:pt>
                <c:pt idx="7">
                  <c:v>0.45155109057359599</c:v>
                </c:pt>
                <c:pt idx="8">
                  <c:v>0.44087432016153993</c:v>
                </c:pt>
                <c:pt idx="9">
                  <c:v>0.43519954296906882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D-4889-B593-1CFD5612A4A1}"/>
            </c:ext>
          </c:extLst>
        </c:ser>
        <c:ser>
          <c:idx val="1"/>
          <c:order val="1"/>
          <c:tx>
            <c:strRef>
              <c:f>'1.4'!$A$15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'1.4'!$B$13:$K$13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'1.4'!$B$15:$K$15</c:f>
              <c:numCache>
                <c:formatCode>0.0%</c:formatCode>
                <c:ptCount val="10"/>
                <c:pt idx="0">
                  <c:v>0.47912131645752809</c:v>
                </c:pt>
                <c:pt idx="1">
                  <c:v>0.49302654302340826</c:v>
                </c:pt>
                <c:pt idx="2">
                  <c:v>0.50015186312070725</c:v>
                </c:pt>
                <c:pt idx="3">
                  <c:v>0.51584598223178357</c:v>
                </c:pt>
                <c:pt idx="4">
                  <c:v>0.531354169101662</c:v>
                </c:pt>
                <c:pt idx="5">
                  <c:v>0.53710658787480847</c:v>
                </c:pt>
                <c:pt idx="6">
                  <c:v>0.5459885881540435</c:v>
                </c:pt>
                <c:pt idx="7">
                  <c:v>0.54844890942640401</c:v>
                </c:pt>
                <c:pt idx="8">
                  <c:v>0.55912567983846007</c:v>
                </c:pt>
                <c:pt idx="9">
                  <c:v>0.56480045703093118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D-4889-B593-1CFD5612A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6384128"/>
        <c:axId val="286385664"/>
      </c:barChart>
      <c:catAx>
        <c:axId val="28638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385664"/>
        <c:crosses val="autoZero"/>
        <c:auto val="1"/>
        <c:lblAlgn val="ctr"/>
        <c:lblOffset val="100"/>
        <c:noMultiLvlLbl val="0"/>
      </c:catAx>
      <c:valAx>
        <c:axId val="28638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38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97133</xdr:colOff>
      <xdr:row>9</xdr:row>
      <xdr:rowOff>81624</xdr:rowOff>
    </xdr:from>
    <xdr:to>
      <xdr:col>11</xdr:col>
      <xdr:colOff>706733</xdr:colOff>
      <xdr:row>28</xdr:row>
      <xdr:rowOff>10188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2146C60-D3AC-4A73-BE07-8BA99F6301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</xdr:colOff>
      <xdr:row>10</xdr:row>
      <xdr:rowOff>128587</xdr:rowOff>
    </xdr:from>
    <xdr:to>
      <xdr:col>9</xdr:col>
      <xdr:colOff>357187</xdr:colOff>
      <xdr:row>25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FE9CBB-68A6-462C-8F86-58957D9B9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2224087</xdr:colOff>
      <xdr:row>7</xdr:row>
      <xdr:rowOff>138112</xdr:rowOff>
    </xdr:from>
    <xdr:to>
      <xdr:col>7</xdr:col>
      <xdr:colOff>390525</xdr:colOff>
      <xdr:row>24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E5E2D3-7028-4C23-B44C-E145AC9C9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2214562</xdr:colOff>
      <xdr:row>8</xdr:row>
      <xdr:rowOff>33337</xdr:rowOff>
    </xdr:from>
    <xdr:to>
      <xdr:col>10</xdr:col>
      <xdr:colOff>0</xdr:colOff>
      <xdr:row>22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F08EAE-767F-4C36-8F68-6306DC652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290512</xdr:colOff>
      <xdr:row>7</xdr:row>
      <xdr:rowOff>176211</xdr:rowOff>
    </xdr:from>
    <xdr:to>
      <xdr:col>10</xdr:col>
      <xdr:colOff>571500</xdr:colOff>
      <xdr:row>23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C01FDA-4A9A-49D0-95CF-99F37EF27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23</xdr:row>
      <xdr:rowOff>190499</xdr:rowOff>
    </xdr:from>
    <xdr:to>
      <xdr:col>22</xdr:col>
      <xdr:colOff>600075</xdr:colOff>
      <xdr:row>43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A28990-526D-4362-8747-E0F8D8EBC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323850</xdr:colOff>
      <xdr:row>8</xdr:row>
      <xdr:rowOff>171450</xdr:rowOff>
    </xdr:from>
    <xdr:to>
      <xdr:col>21</xdr:col>
      <xdr:colOff>19050</xdr:colOff>
      <xdr:row>23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B710087-95CF-41F3-9A26-676A59544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942975</xdr:colOff>
      <xdr:row>12</xdr:row>
      <xdr:rowOff>168275</xdr:rowOff>
    </xdr:from>
    <xdr:to>
      <xdr:col>8</xdr:col>
      <xdr:colOff>377825</xdr:colOff>
      <xdr:row>27</xdr:row>
      <xdr:rowOff>149225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0D041BD-D9C5-F992-EF52-5C04D4A606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339725</xdr:colOff>
      <xdr:row>23</xdr:row>
      <xdr:rowOff>85725</xdr:rowOff>
    </xdr:from>
    <xdr:to>
      <xdr:col>10</xdr:col>
      <xdr:colOff>117475</xdr:colOff>
      <xdr:row>38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04643F-4A13-2FD3-EB64-C773227643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593725</xdr:colOff>
      <xdr:row>24</xdr:row>
      <xdr:rowOff>15875</xdr:rowOff>
    </xdr:from>
    <xdr:to>
      <xdr:col>11</xdr:col>
      <xdr:colOff>473075</xdr:colOff>
      <xdr:row>38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96853F-F392-3E96-857E-6ABEA0756D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2527300</xdr:colOff>
      <xdr:row>45</xdr:row>
      <xdr:rowOff>0</xdr:rowOff>
    </xdr:from>
    <xdr:to>
      <xdr:col>8</xdr:col>
      <xdr:colOff>539750</xdr:colOff>
      <xdr:row>63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C9C533-742D-196D-59B8-23BF14D28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428625</xdr:colOff>
      <xdr:row>24</xdr:row>
      <xdr:rowOff>23811</xdr:rowOff>
    </xdr:from>
    <xdr:to>
      <xdr:col>15</xdr:col>
      <xdr:colOff>590550</xdr:colOff>
      <xdr:row>41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176116-7FD3-4986-9E79-869C41E727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24</xdr:row>
      <xdr:rowOff>38100</xdr:rowOff>
    </xdr:from>
    <xdr:to>
      <xdr:col>20</xdr:col>
      <xdr:colOff>9526</xdr:colOff>
      <xdr:row>41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EC3508-C771-4DA3-99B3-892A7FA96C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95250</xdr:colOff>
      <xdr:row>42</xdr:row>
      <xdr:rowOff>171450</xdr:rowOff>
    </xdr:from>
    <xdr:to>
      <xdr:col>21</xdr:col>
      <xdr:colOff>485775</xdr:colOff>
      <xdr:row>67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5E994B3-299F-44BD-B066-BE8BFB683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762000</xdr:colOff>
      <xdr:row>62</xdr:row>
      <xdr:rowOff>9525</xdr:rowOff>
    </xdr:from>
    <xdr:to>
      <xdr:col>3</xdr:col>
      <xdr:colOff>619125</xdr:colOff>
      <xdr:row>76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BAFCCAA-6833-4C68-8BB2-30E8B8C38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377825</xdr:colOff>
      <xdr:row>62</xdr:row>
      <xdr:rowOff>15875</xdr:rowOff>
    </xdr:from>
    <xdr:to>
      <xdr:col>10</xdr:col>
      <xdr:colOff>301624</xdr:colOff>
      <xdr:row>76</xdr:row>
      <xdr:rowOff>53974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9BD7A6E-8F93-4AF3-8D80-4459391F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1136015</xdr:colOff>
      <xdr:row>13</xdr:row>
      <xdr:rowOff>64451</xdr:rowOff>
    </xdr:from>
    <xdr:to>
      <xdr:col>24</xdr:col>
      <xdr:colOff>185420</xdr:colOff>
      <xdr:row>32</xdr:row>
      <xdr:rowOff>59690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E6D78A-195A-45C6-A1AD-F78C37B839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13</xdr:row>
      <xdr:rowOff>23812</xdr:rowOff>
    </xdr:from>
    <xdr:to>
      <xdr:col>6</xdr:col>
      <xdr:colOff>228599</xdr:colOff>
      <xdr:row>32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C9DE20-8BF1-43DF-9441-E777DF3ACE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552448</xdr:colOff>
      <xdr:row>12</xdr:row>
      <xdr:rowOff>185736</xdr:rowOff>
    </xdr:from>
    <xdr:to>
      <xdr:col>14</xdr:col>
      <xdr:colOff>28575</xdr:colOff>
      <xdr:row>32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CE6EC9-D19A-4FDC-B9B4-C65DC5412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507547</xdr:colOff>
      <xdr:row>0</xdr:row>
      <xdr:rowOff>162831</xdr:rowOff>
    </xdr:from>
    <xdr:to>
      <xdr:col>19</xdr:col>
      <xdr:colOff>14061</xdr:colOff>
      <xdr:row>15</xdr:row>
      <xdr:rowOff>143780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7A4F87-D752-F41B-EBD4-FD8728B479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258536</xdr:colOff>
      <xdr:row>18</xdr:row>
      <xdr:rowOff>43543</xdr:rowOff>
    </xdr:from>
    <xdr:to>
      <xdr:col>18</xdr:col>
      <xdr:colOff>367393</xdr:colOff>
      <xdr:row>33</xdr:row>
      <xdr:rowOff>65314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DB9F4F-0BA8-27D8-0068-68AB7156B4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430891</xdr:colOff>
      <xdr:row>10</xdr:row>
      <xdr:rowOff>163285</xdr:rowOff>
    </xdr:from>
    <xdr:to>
      <xdr:col>27</xdr:col>
      <xdr:colOff>390071</xdr:colOff>
      <xdr:row>28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2CFA88-78CB-8178-38A4-875204FB9A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</xdr:colOff>
      <xdr:row>0</xdr:row>
      <xdr:rowOff>95249</xdr:rowOff>
    </xdr:from>
    <xdr:to>
      <xdr:col>28</xdr:col>
      <xdr:colOff>42862</xdr:colOff>
      <xdr:row>18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69AD59-29D5-4F29-AB33-4C0C9F2FC5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852487</xdr:colOff>
      <xdr:row>20</xdr:row>
      <xdr:rowOff>1587</xdr:rowOff>
    </xdr:from>
    <xdr:to>
      <xdr:col>8</xdr:col>
      <xdr:colOff>319087</xdr:colOff>
      <xdr:row>34</xdr:row>
      <xdr:rowOff>61912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693D43F-86BE-48CD-8D63-BCD065217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400049</xdr:colOff>
      <xdr:row>8</xdr:row>
      <xdr:rowOff>104775</xdr:rowOff>
    </xdr:from>
    <xdr:to>
      <xdr:col>15</xdr:col>
      <xdr:colOff>396874</xdr:colOff>
      <xdr:row>23</xdr:row>
      <xdr:rowOff>73025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2B0BFE-A9FE-82C5-5D13-4F659744FE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22225</xdr:colOff>
      <xdr:row>8</xdr:row>
      <xdr:rowOff>136525</xdr:rowOff>
    </xdr:from>
    <xdr:to>
      <xdr:col>23</xdr:col>
      <xdr:colOff>327025</xdr:colOff>
      <xdr:row>23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C15F5C-6753-B04F-AF09-0C1DE25A23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1910325</xdr:colOff>
      <xdr:row>9</xdr:row>
      <xdr:rowOff>15935</xdr:rowOff>
    </xdr:from>
    <xdr:to>
      <xdr:col>7</xdr:col>
      <xdr:colOff>71693</xdr:colOff>
      <xdr:row>28</xdr:row>
      <xdr:rowOff>112661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B743E0-7608-459C-B43E-4B8ED0EC0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463549</xdr:colOff>
      <xdr:row>7</xdr:row>
      <xdr:rowOff>63500</xdr:rowOff>
    </xdr:from>
    <xdr:to>
      <xdr:col>8</xdr:col>
      <xdr:colOff>444500</xdr:colOff>
      <xdr:row>20</xdr:row>
      <xdr:rowOff>82550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316E02-32A1-41E4-9B46-9728FAB780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500062</xdr:colOff>
      <xdr:row>11</xdr:row>
      <xdr:rowOff>61912</xdr:rowOff>
    </xdr:from>
    <xdr:to>
      <xdr:col>10</xdr:col>
      <xdr:colOff>361950</xdr:colOff>
      <xdr:row>26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F235E8-42D7-44CA-ACF0-083143D93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150813</xdr:colOff>
      <xdr:row>10</xdr:row>
      <xdr:rowOff>134937</xdr:rowOff>
    </xdr:from>
    <xdr:to>
      <xdr:col>11</xdr:col>
      <xdr:colOff>12701</xdr:colOff>
      <xdr:row>25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28E1D7-5943-4C5B-8AED-3A7146EF8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10</xdr:row>
      <xdr:rowOff>61912</xdr:rowOff>
    </xdr:from>
    <xdr:to>
      <xdr:col>12</xdr:col>
      <xdr:colOff>304799</xdr:colOff>
      <xdr:row>26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94DF68-49A5-4AAA-AF81-FE3DDAF3F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831850</xdr:colOff>
      <xdr:row>18</xdr:row>
      <xdr:rowOff>174625</xdr:rowOff>
    </xdr:from>
    <xdr:to>
      <xdr:col>5</xdr:col>
      <xdr:colOff>590550</xdr:colOff>
      <xdr:row>33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4274FF-D8CA-4F25-9FE6-F793D8FB39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552450</xdr:colOff>
      <xdr:row>18</xdr:row>
      <xdr:rowOff>158749</xdr:rowOff>
    </xdr:from>
    <xdr:to>
      <xdr:col>12</xdr:col>
      <xdr:colOff>857250</xdr:colOff>
      <xdr:row>33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052F3EB-3B62-453E-B1E2-94A30A371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18</xdr:row>
      <xdr:rowOff>142876</xdr:rowOff>
    </xdr:from>
    <xdr:to>
      <xdr:col>15</xdr:col>
      <xdr:colOff>0</xdr:colOff>
      <xdr:row>34</xdr:row>
      <xdr:rowOff>28576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BA99AA-262E-48CD-A1E7-BB3FD5CC4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361949</xdr:colOff>
      <xdr:row>18</xdr:row>
      <xdr:rowOff>133349</xdr:rowOff>
    </xdr:from>
    <xdr:to>
      <xdr:col>9</xdr:col>
      <xdr:colOff>314325</xdr:colOff>
      <xdr:row>34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FE2E00-AC7A-4B88-9FBE-500DD0C78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jei.cloud.gov.ie/apps/eDocs/S/ENT128/Files/ENT128-004-2022/Report/Tables%20and%20Charts%20for%20AES%20Report%202022.xlsx" TargetMode="External"/><Relationship Id="rId1" Type="http://schemas.openxmlformats.org/officeDocument/2006/relationships/externalLinkPath" Target="/apps/eDocs/S/ENT128/Files/ENT128-004-2022/Report/Tables%20and%20Charts%20for%20AES%20Report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Data"/>
      <sheetName val="Ownership"/>
      <sheetName val="EU Region"/>
      <sheetName val="County Name"/>
      <sheetName val="NUTS Regions"/>
      <sheetName val="Nace Sector"/>
      <sheetName val="Nationality"/>
      <sheetName val="Figure A"/>
      <sheetName val="Figure B"/>
      <sheetName val="Figure C"/>
      <sheetName val="Figure D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3.1"/>
      <sheetName val="3.2 "/>
      <sheetName val="3.3"/>
      <sheetName val="3.4 "/>
      <sheetName val="3.5 "/>
      <sheetName val="3.6"/>
      <sheetName val="3.7"/>
      <sheetName val="3.8 "/>
      <sheetName val="A1 "/>
      <sheetName val="A2"/>
      <sheetName val="A3"/>
      <sheetName val="A4"/>
      <sheetName val="A5"/>
      <sheetName val="A6"/>
      <sheetName val="A7"/>
      <sheetName val="A8"/>
      <sheetName val="A9"/>
      <sheetName val="B1"/>
      <sheetName val="B2"/>
      <sheetName val="B3"/>
      <sheetName val="B4"/>
      <sheetName val="B5"/>
      <sheetName val="B6"/>
      <sheetName val="B7"/>
      <sheetName val="B8"/>
      <sheetName val="B9"/>
      <sheetName val="Sheet 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are of Economy"/>
      <sheetName val="Compar wider econ"/>
      <sheetName val="Sheet11"/>
      <sheetName val="Sheet12"/>
      <sheetName val="Sheet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8">
          <cell r="D18" t="str">
            <v>2011</v>
          </cell>
          <cell r="E18" t="str">
            <v>2020</v>
          </cell>
        </row>
        <row r="19">
          <cell r="A19" t="str">
            <v>Border</v>
          </cell>
          <cell r="D19">
            <v>4.7720982398591405E-2</v>
          </cell>
          <cell r="E19">
            <v>3.7507821213852391E-2</v>
          </cell>
        </row>
        <row r="20">
          <cell r="A20" t="str">
            <v>Dublin</v>
          </cell>
          <cell r="D20">
            <v>0.40422940321637252</v>
          </cell>
          <cell r="E20">
            <v>0.45530006256971084</v>
          </cell>
        </row>
        <row r="21">
          <cell r="A21" t="str">
            <v>Mid East</v>
          </cell>
          <cell r="D21">
            <v>9.9078021454543266E-2</v>
          </cell>
          <cell r="E21">
            <v>7.5386299953752817E-2</v>
          </cell>
        </row>
        <row r="22">
          <cell r="A22" t="str">
            <v>Mid West</v>
          </cell>
          <cell r="D22">
            <v>9.8263978919313308E-2</v>
          </cell>
          <cell r="E22">
            <v>8.5281835740906989E-2</v>
          </cell>
        </row>
        <row r="23">
          <cell r="A23" t="str">
            <v>Midlands</v>
          </cell>
          <cell r="D23">
            <v>2.8738716465970007E-2</v>
          </cell>
          <cell r="E23">
            <v>2.825158464593705E-2</v>
          </cell>
        </row>
        <row r="24">
          <cell r="A24" t="str">
            <v>South East</v>
          </cell>
          <cell r="D24">
            <v>5.531268278269888E-2</v>
          </cell>
          <cell r="E24">
            <v>5.2269512228297829E-2</v>
          </cell>
        </row>
        <row r="25">
          <cell r="A25" t="str">
            <v>South West</v>
          </cell>
          <cell r="D25">
            <v>0.16500943686346395</v>
          </cell>
          <cell r="E25">
            <v>0.16765622024538207</v>
          </cell>
        </row>
        <row r="26">
          <cell r="A26" t="str">
            <v>West</v>
          </cell>
          <cell r="D26">
            <v>0.10164677789904666</v>
          </cell>
          <cell r="E26">
            <v>9.8346663402160014E-2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60B81-F08D-4F45-9444-355DA8F16EA9}">
  <sheetPr>
    <tabColor rgb="FF00B050"/>
  </sheetPr>
  <dimension ref="A1:M9"/>
  <sheetViews>
    <sheetView zoomScale="91" zoomScaleNormal="91" workbookViewId="0">
      <selection activeCell="B12" sqref="B12"/>
    </sheetView>
  </sheetViews>
  <sheetFormatPr defaultRowHeight="14.4" x14ac:dyDescent="0.3"/>
  <cols>
    <col min="1" max="1" width="40.5546875" customWidth="1"/>
    <col min="2" max="11" width="11.5546875" bestFit="1" customWidth="1"/>
    <col min="12" max="12" width="10.5546875" customWidth="1"/>
  </cols>
  <sheetData>
    <row r="1" spans="1:13" x14ac:dyDescent="0.3">
      <c r="A1" s="1" t="s">
        <v>146</v>
      </c>
    </row>
    <row r="3" spans="1:13" ht="57.6" x14ac:dyDescent="0.3">
      <c r="A3" s="4"/>
      <c r="B3" s="182" t="s">
        <v>0</v>
      </c>
      <c r="C3" s="182" t="s">
        <v>1</v>
      </c>
      <c r="D3" s="182" t="s">
        <v>2</v>
      </c>
      <c r="E3" s="182" t="s">
        <v>3</v>
      </c>
      <c r="F3" s="182" t="s">
        <v>116</v>
      </c>
      <c r="G3" s="182" t="s">
        <v>117</v>
      </c>
      <c r="H3" s="182" t="s">
        <v>118</v>
      </c>
      <c r="I3" s="182" t="s">
        <v>32</v>
      </c>
      <c r="J3" s="182" t="s">
        <v>142</v>
      </c>
      <c r="K3" s="182" t="s">
        <v>143</v>
      </c>
      <c r="L3" s="40" t="s">
        <v>144</v>
      </c>
      <c r="M3" s="40" t="s">
        <v>145</v>
      </c>
    </row>
    <row r="4" spans="1:13" x14ac:dyDescent="0.3">
      <c r="A4" s="3" t="s">
        <v>43</v>
      </c>
      <c r="B4" s="15">
        <v>289354</v>
      </c>
      <c r="C4" s="15">
        <v>306107</v>
      </c>
      <c r="D4" s="15">
        <v>327811</v>
      </c>
      <c r="E4" s="15">
        <v>347367</v>
      </c>
      <c r="F4" s="15">
        <v>369753</v>
      </c>
      <c r="G4" s="15">
        <v>392324</v>
      </c>
      <c r="H4" s="15">
        <v>413980</v>
      </c>
      <c r="I4" s="15">
        <v>425962</v>
      </c>
      <c r="J4" s="15">
        <v>453549</v>
      </c>
      <c r="K4" s="15">
        <v>484978</v>
      </c>
      <c r="L4" s="15">
        <f>K4-J4</f>
        <v>31429</v>
      </c>
      <c r="M4" s="22">
        <f>L4/J4</f>
        <v>6.9295710055583853E-2</v>
      </c>
    </row>
    <row r="5" spans="1:13" x14ac:dyDescent="0.3">
      <c r="A5" s="3" t="s">
        <v>40</v>
      </c>
      <c r="B5" s="15">
        <v>38177</v>
      </c>
      <c r="C5" s="15">
        <v>38908</v>
      </c>
      <c r="D5" s="15">
        <v>40800</v>
      </c>
      <c r="E5" s="15">
        <v>40398</v>
      </c>
      <c r="F5" s="15">
        <v>40761</v>
      </c>
      <c r="G5" s="15">
        <v>41909</v>
      </c>
      <c r="H5" s="15">
        <v>42713</v>
      </c>
      <c r="I5" s="15">
        <v>39274</v>
      </c>
      <c r="J5" s="15">
        <v>39604</v>
      </c>
      <c r="K5" s="15">
        <v>44166</v>
      </c>
      <c r="L5" s="15">
        <f>K5-J5</f>
        <v>4562</v>
      </c>
      <c r="M5" s="22">
        <f>L5/J5</f>
        <v>0.11519038480961519</v>
      </c>
    </row>
    <row r="6" spans="1:13" x14ac:dyDescent="0.3">
      <c r="A6" s="3" t="s">
        <v>52</v>
      </c>
      <c r="B6" s="15">
        <f>B4+B5</f>
        <v>327531</v>
      </c>
      <c r="C6" s="15">
        <f t="shared" ref="C6:K6" si="0">C4+C5</f>
        <v>345015</v>
      </c>
      <c r="D6" s="15">
        <f t="shared" si="0"/>
        <v>368611</v>
      </c>
      <c r="E6" s="15">
        <f t="shared" si="0"/>
        <v>387765</v>
      </c>
      <c r="F6" s="15">
        <f t="shared" si="0"/>
        <v>410514</v>
      </c>
      <c r="G6" s="15">
        <f t="shared" si="0"/>
        <v>434233</v>
      </c>
      <c r="H6" s="15">
        <f t="shared" si="0"/>
        <v>456693</v>
      </c>
      <c r="I6" s="15">
        <f t="shared" si="0"/>
        <v>465236</v>
      </c>
      <c r="J6" s="15">
        <f t="shared" si="0"/>
        <v>493153</v>
      </c>
      <c r="K6" s="15">
        <f t="shared" si="0"/>
        <v>529144</v>
      </c>
      <c r="L6" s="15">
        <f>K6-J6</f>
        <v>35991</v>
      </c>
      <c r="M6" s="22">
        <f>L6/J6</f>
        <v>7.2981407392837511E-2</v>
      </c>
    </row>
    <row r="8" spans="1:13" x14ac:dyDescent="0.3">
      <c r="K8" s="12">
        <f>K6-J6</f>
        <v>35991</v>
      </c>
    </row>
    <row r="9" spans="1:13" x14ac:dyDescent="0.3">
      <c r="K9" s="8">
        <f>K8/J6</f>
        <v>7.2981407392837511E-2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3CE22-F369-4C0F-BCAE-0E23527617C3}">
  <sheetPr>
    <tabColor rgb="FF00B050"/>
  </sheetPr>
  <dimension ref="A1:N34"/>
  <sheetViews>
    <sheetView workbookViewId="0">
      <selection activeCell="M26" sqref="M26"/>
    </sheetView>
  </sheetViews>
  <sheetFormatPr defaultRowHeight="14.4" x14ac:dyDescent="0.3"/>
  <cols>
    <col min="1" max="1" width="28" customWidth="1"/>
    <col min="12" max="12" width="30" customWidth="1"/>
    <col min="13" max="13" width="29.44140625" customWidth="1"/>
    <col min="22" max="22" width="10.44140625" customWidth="1"/>
  </cols>
  <sheetData>
    <row r="1" spans="1:14" x14ac:dyDescent="0.3">
      <c r="A1" s="1" t="s">
        <v>126</v>
      </c>
    </row>
    <row r="2" spans="1:14" x14ac:dyDescent="0.3">
      <c r="A2" s="1"/>
      <c r="C2" s="33"/>
    </row>
    <row r="3" spans="1:14" x14ac:dyDescent="0.3">
      <c r="A3" s="41"/>
      <c r="B3" s="185" t="s">
        <v>0</v>
      </c>
      <c r="C3" s="185" t="s">
        <v>1</v>
      </c>
      <c r="D3" s="185" t="s">
        <v>2</v>
      </c>
      <c r="E3" s="185" t="s">
        <v>3</v>
      </c>
      <c r="F3" s="185" t="s">
        <v>116</v>
      </c>
      <c r="G3" s="185" t="s">
        <v>117</v>
      </c>
      <c r="H3" s="185" t="s">
        <v>118</v>
      </c>
      <c r="I3" s="185" t="s">
        <v>32</v>
      </c>
      <c r="J3" s="185" t="s">
        <v>142</v>
      </c>
      <c r="K3" s="185" t="s">
        <v>143</v>
      </c>
      <c r="L3" s="36" t="s">
        <v>76</v>
      </c>
    </row>
    <row r="4" spans="1:14" x14ac:dyDescent="0.3">
      <c r="A4" s="41" t="s">
        <v>7</v>
      </c>
      <c r="B4" s="46">
        <f>B34</f>
        <v>21268</v>
      </c>
      <c r="C4" s="46">
        <f t="shared" ref="C4:K4" si="0">C34</f>
        <v>21635</v>
      </c>
      <c r="D4" s="46">
        <f t="shared" si="0"/>
        <v>22318</v>
      </c>
      <c r="E4" s="46">
        <f t="shared" si="0"/>
        <v>22065</v>
      </c>
      <c r="F4" s="46">
        <f t="shared" si="0"/>
        <v>23072</v>
      </c>
      <c r="G4" s="46">
        <f t="shared" si="0"/>
        <v>23532</v>
      </c>
      <c r="H4" s="46">
        <f t="shared" si="0"/>
        <v>23373</v>
      </c>
      <c r="I4" s="46">
        <f t="shared" si="0"/>
        <v>22103</v>
      </c>
      <c r="J4" s="46">
        <f t="shared" si="0"/>
        <v>21969</v>
      </c>
      <c r="K4" s="46">
        <f t="shared" si="0"/>
        <v>24340</v>
      </c>
      <c r="L4" s="47">
        <f>((K4/B4)^(1/9))-1</f>
        <v>1.5103758543631995E-2</v>
      </c>
    </row>
    <row r="5" spans="1:14" x14ac:dyDescent="0.3">
      <c r="A5" s="41" t="s">
        <v>10</v>
      </c>
      <c r="B5" s="46">
        <f>B31</f>
        <v>16909</v>
      </c>
      <c r="C5" s="46">
        <f t="shared" ref="C5:K5" si="1">C31</f>
        <v>17273</v>
      </c>
      <c r="D5" s="46">
        <f t="shared" si="1"/>
        <v>18482</v>
      </c>
      <c r="E5" s="46">
        <f t="shared" si="1"/>
        <v>18333</v>
      </c>
      <c r="F5" s="46">
        <f t="shared" si="1"/>
        <v>17689</v>
      </c>
      <c r="G5" s="46">
        <f t="shared" si="1"/>
        <v>18377</v>
      </c>
      <c r="H5" s="46">
        <f t="shared" si="1"/>
        <v>19340</v>
      </c>
      <c r="I5" s="46">
        <f t="shared" si="1"/>
        <v>17171</v>
      </c>
      <c r="J5" s="46">
        <f t="shared" si="1"/>
        <v>17635</v>
      </c>
      <c r="K5" s="46">
        <f t="shared" si="1"/>
        <v>19826</v>
      </c>
      <c r="L5" s="47">
        <f>((K5/B5)^(1/9))-1</f>
        <v>1.7840403673574201E-2</v>
      </c>
    </row>
    <row r="6" spans="1:14" x14ac:dyDescent="0.3">
      <c r="A6" s="41" t="s">
        <v>56</v>
      </c>
      <c r="B6" s="46">
        <f>B4+B5</f>
        <v>38177</v>
      </c>
      <c r="C6" s="46">
        <f t="shared" ref="C6:K6" si="2">C4+C5</f>
        <v>38908</v>
      </c>
      <c r="D6" s="46">
        <f t="shared" si="2"/>
        <v>40800</v>
      </c>
      <c r="E6" s="46">
        <f t="shared" si="2"/>
        <v>40398</v>
      </c>
      <c r="F6" s="46">
        <f t="shared" si="2"/>
        <v>40761</v>
      </c>
      <c r="G6" s="46">
        <f t="shared" si="2"/>
        <v>41909</v>
      </c>
      <c r="H6" s="46">
        <f t="shared" si="2"/>
        <v>42713</v>
      </c>
      <c r="I6" s="46">
        <f t="shared" si="2"/>
        <v>39274</v>
      </c>
      <c r="J6" s="46">
        <f t="shared" si="2"/>
        <v>39604</v>
      </c>
      <c r="K6" s="46">
        <f t="shared" si="2"/>
        <v>44166</v>
      </c>
      <c r="L6" s="47">
        <f>((K6/B6)^(1/9))-1</f>
        <v>1.6323125809410088E-2</v>
      </c>
    </row>
    <row r="8" spans="1:14" x14ac:dyDescent="0.3">
      <c r="A8" s="4" t="s">
        <v>7</v>
      </c>
      <c r="B8" s="22">
        <f>B4/B6</f>
        <v>0.55708934698902479</v>
      </c>
      <c r="C8" s="22">
        <f t="shared" ref="C8:K8" si="3">C4/C6</f>
        <v>0.55605530996196151</v>
      </c>
      <c r="D8" s="22">
        <f t="shared" si="3"/>
        <v>0.54700980392156862</v>
      </c>
      <c r="E8" s="22">
        <f t="shared" si="3"/>
        <v>0.54619040546561715</v>
      </c>
      <c r="F8" s="22">
        <f t="shared" si="3"/>
        <v>0.56603125536664944</v>
      </c>
      <c r="G8" s="22">
        <f t="shared" si="3"/>
        <v>0.56150230260803169</v>
      </c>
      <c r="H8" s="22">
        <f t="shared" si="3"/>
        <v>0.54721045115070355</v>
      </c>
      <c r="I8" s="22">
        <f t="shared" si="3"/>
        <v>0.56278963181748742</v>
      </c>
      <c r="J8" s="22">
        <f t="shared" si="3"/>
        <v>0.55471669528330469</v>
      </c>
      <c r="K8" s="22">
        <f t="shared" si="3"/>
        <v>0.55110265815333059</v>
      </c>
    </row>
    <row r="9" spans="1:14" x14ac:dyDescent="0.3">
      <c r="A9" s="4" t="s">
        <v>10</v>
      </c>
      <c r="B9" s="22">
        <f>B5/B6</f>
        <v>0.44291065301097521</v>
      </c>
      <c r="C9" s="22">
        <f t="shared" ref="C9:K9" si="4">C5/C6</f>
        <v>0.44394469003803844</v>
      </c>
      <c r="D9" s="22">
        <f t="shared" si="4"/>
        <v>0.45299019607843138</v>
      </c>
      <c r="E9" s="22">
        <f t="shared" si="4"/>
        <v>0.45380959453438291</v>
      </c>
      <c r="F9" s="22">
        <f t="shared" si="4"/>
        <v>0.4339687446333505</v>
      </c>
      <c r="G9" s="22">
        <f t="shared" si="4"/>
        <v>0.43849769739196831</v>
      </c>
      <c r="H9" s="22">
        <f t="shared" si="4"/>
        <v>0.45278954884929645</v>
      </c>
      <c r="I9" s="22">
        <f t="shared" si="4"/>
        <v>0.43721036818251258</v>
      </c>
      <c r="J9" s="22">
        <f t="shared" si="4"/>
        <v>0.44528330471669531</v>
      </c>
      <c r="K9" s="22">
        <f t="shared" si="4"/>
        <v>0.44889734184666941</v>
      </c>
    </row>
    <row r="11" spans="1:14" x14ac:dyDescent="0.3">
      <c r="L11" s="71"/>
    </row>
    <row r="16" spans="1:14" x14ac:dyDescent="0.3">
      <c r="M16" s="32"/>
      <c r="N16" s="31"/>
    </row>
    <row r="27" spans="1:11" x14ac:dyDescent="0.3">
      <c r="A27" t="s">
        <v>115</v>
      </c>
      <c r="B27" t="s">
        <v>102</v>
      </c>
    </row>
    <row r="28" spans="1:11" x14ac:dyDescent="0.3">
      <c r="A28" t="s">
        <v>33</v>
      </c>
      <c r="B28" t="s">
        <v>0</v>
      </c>
      <c r="C28" t="s">
        <v>1</v>
      </c>
      <c r="D28" t="s">
        <v>2</v>
      </c>
      <c r="E28" t="s">
        <v>3</v>
      </c>
      <c r="F28" t="s">
        <v>116</v>
      </c>
      <c r="G28" t="s">
        <v>117</v>
      </c>
      <c r="H28" t="s">
        <v>118</v>
      </c>
      <c r="I28" t="s">
        <v>32</v>
      </c>
      <c r="J28" t="s">
        <v>142</v>
      </c>
      <c r="K28" t="s">
        <v>143</v>
      </c>
    </row>
    <row r="29" spans="1:11" x14ac:dyDescent="0.3">
      <c r="A29" t="s">
        <v>7</v>
      </c>
      <c r="B29">
        <v>20846</v>
      </c>
      <c r="C29">
        <v>21145</v>
      </c>
      <c r="D29">
        <v>21837</v>
      </c>
      <c r="E29">
        <v>21671</v>
      </c>
      <c r="F29">
        <v>22672</v>
      </c>
      <c r="G29">
        <v>23152</v>
      </c>
      <c r="H29">
        <v>23040</v>
      </c>
      <c r="I29">
        <v>21829</v>
      </c>
      <c r="J29">
        <v>21629</v>
      </c>
      <c r="K29">
        <v>23645</v>
      </c>
    </row>
    <row r="30" spans="1:11" x14ac:dyDescent="0.3">
      <c r="A30" t="s">
        <v>30</v>
      </c>
      <c r="B30">
        <v>422</v>
      </c>
      <c r="C30">
        <v>490</v>
      </c>
      <c r="D30">
        <v>481</v>
      </c>
      <c r="E30">
        <v>394</v>
      </c>
      <c r="F30">
        <v>400</v>
      </c>
      <c r="G30">
        <v>380</v>
      </c>
      <c r="H30">
        <v>333</v>
      </c>
      <c r="I30">
        <v>274</v>
      </c>
      <c r="J30">
        <v>340</v>
      </c>
      <c r="K30">
        <v>695</v>
      </c>
    </row>
    <row r="31" spans="1:11" x14ac:dyDescent="0.3">
      <c r="A31" t="s">
        <v>10</v>
      </c>
      <c r="B31">
        <v>16909</v>
      </c>
      <c r="C31">
        <v>17273</v>
      </c>
      <c r="D31">
        <v>18482</v>
      </c>
      <c r="E31">
        <v>18333</v>
      </c>
      <c r="F31">
        <v>17689</v>
      </c>
      <c r="G31">
        <v>18377</v>
      </c>
      <c r="H31">
        <v>19340</v>
      </c>
      <c r="I31">
        <v>17171</v>
      </c>
      <c r="J31">
        <v>17635</v>
      </c>
      <c r="K31">
        <v>19826</v>
      </c>
    </row>
    <row r="32" spans="1:11" x14ac:dyDescent="0.3">
      <c r="A32" t="s">
        <v>34</v>
      </c>
      <c r="B32">
        <v>38177</v>
      </c>
      <c r="C32">
        <v>38908</v>
      </c>
      <c r="D32">
        <v>40800</v>
      </c>
      <c r="E32">
        <v>40398</v>
      </c>
      <c r="F32">
        <v>40761</v>
      </c>
      <c r="G32">
        <v>41909</v>
      </c>
      <c r="H32">
        <v>42713</v>
      </c>
      <c r="I32">
        <v>39274</v>
      </c>
      <c r="J32">
        <v>39604</v>
      </c>
      <c r="K32">
        <v>44166</v>
      </c>
    </row>
    <row r="34" spans="1:11" x14ac:dyDescent="0.3">
      <c r="A34" s="1" t="s">
        <v>124</v>
      </c>
      <c r="B34">
        <f>B29+B30</f>
        <v>21268</v>
      </c>
      <c r="C34">
        <f t="shared" ref="C34:K34" si="5">C29+C30</f>
        <v>21635</v>
      </c>
      <c r="D34">
        <f t="shared" si="5"/>
        <v>22318</v>
      </c>
      <c r="E34">
        <f t="shared" si="5"/>
        <v>22065</v>
      </c>
      <c r="F34">
        <f t="shared" si="5"/>
        <v>23072</v>
      </c>
      <c r="G34">
        <f t="shared" si="5"/>
        <v>23532</v>
      </c>
      <c r="H34">
        <f t="shared" si="5"/>
        <v>23373</v>
      </c>
      <c r="I34">
        <f t="shared" si="5"/>
        <v>22103</v>
      </c>
      <c r="J34">
        <f t="shared" si="5"/>
        <v>21969</v>
      </c>
      <c r="K34">
        <f t="shared" si="5"/>
        <v>24340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E7A06-8553-492F-B29D-C30ED16CDBBE}">
  <sheetPr>
    <tabColor rgb="FF00B050"/>
  </sheetPr>
  <dimension ref="A1:U9"/>
  <sheetViews>
    <sheetView workbookViewId="0">
      <selection activeCell="K16" sqref="K16"/>
    </sheetView>
  </sheetViews>
  <sheetFormatPr defaultRowHeight="14.4" x14ac:dyDescent="0.3"/>
  <cols>
    <col min="1" max="1" width="18.44140625" customWidth="1"/>
    <col min="2" max="2" width="7.33203125" customWidth="1"/>
    <col min="3" max="3" width="13.33203125" customWidth="1"/>
    <col min="4" max="4" width="12" customWidth="1"/>
    <col min="5" max="5" width="8.6640625" customWidth="1"/>
    <col min="6" max="6" width="9.109375" customWidth="1"/>
    <col min="7" max="7" width="10.44140625" customWidth="1"/>
    <col min="8" max="8" width="9.44140625" customWidth="1"/>
    <col min="9" max="9" width="7.88671875" customWidth="1"/>
    <col min="10" max="10" width="7.33203125" customWidth="1"/>
    <col min="11" max="11" width="7.109375" customWidth="1"/>
    <col min="12" max="12" width="10.44140625" customWidth="1"/>
    <col min="13" max="13" width="22.33203125" customWidth="1"/>
    <col min="14" max="14" width="12" customWidth="1"/>
    <col min="15" max="15" width="18.6640625" customWidth="1"/>
  </cols>
  <sheetData>
    <row r="1" spans="1:21" x14ac:dyDescent="0.3">
      <c r="A1" s="1" t="s">
        <v>202</v>
      </c>
    </row>
    <row r="3" spans="1:21" x14ac:dyDescent="0.3">
      <c r="A3" s="3" t="s">
        <v>51</v>
      </c>
      <c r="B3" s="185" t="s">
        <v>0</v>
      </c>
      <c r="C3" s="185" t="s">
        <v>1</v>
      </c>
      <c r="D3" s="185" t="s">
        <v>2</v>
      </c>
      <c r="E3" s="185" t="s">
        <v>3</v>
      </c>
      <c r="F3" s="185" t="s">
        <v>116</v>
      </c>
      <c r="G3" s="185" t="s">
        <v>117</v>
      </c>
      <c r="H3" s="185" t="s">
        <v>118</v>
      </c>
      <c r="I3" s="185" t="s">
        <v>32</v>
      </c>
      <c r="J3" s="185" t="s">
        <v>142</v>
      </c>
      <c r="K3" s="185" t="s">
        <v>143</v>
      </c>
      <c r="L3" s="4" t="s">
        <v>158</v>
      </c>
      <c r="M3" s="4" t="s">
        <v>159</v>
      </c>
      <c r="N3" s="4" t="s">
        <v>144</v>
      </c>
      <c r="O3" s="4" t="s">
        <v>145</v>
      </c>
    </row>
    <row r="4" spans="1:21" x14ac:dyDescent="0.3">
      <c r="A4" s="4" t="s">
        <v>41</v>
      </c>
      <c r="B4" s="186">
        <v>25315</v>
      </c>
      <c r="C4" s="186">
        <v>32166</v>
      </c>
      <c r="D4" s="186">
        <v>36803</v>
      </c>
      <c r="E4" s="186">
        <v>36382</v>
      </c>
      <c r="F4" s="186">
        <v>39947</v>
      </c>
      <c r="G4" s="186">
        <v>39145</v>
      </c>
      <c r="H4" s="186">
        <v>40414</v>
      </c>
      <c r="I4" s="186">
        <v>38134</v>
      </c>
      <c r="J4" s="186">
        <v>51637</v>
      </c>
      <c r="K4" s="186">
        <v>46719</v>
      </c>
      <c r="L4" s="70">
        <f>K4-J4</f>
        <v>-4918</v>
      </c>
      <c r="M4" s="13">
        <f>L4/J4</f>
        <v>-9.5241783992098691E-2</v>
      </c>
      <c r="N4" s="4">
        <f>K4-B4</f>
        <v>21404</v>
      </c>
      <c r="O4" s="48">
        <f>N4/B4</f>
        <v>0.84550661663045623</v>
      </c>
    </row>
    <row r="5" spans="1:21" x14ac:dyDescent="0.3">
      <c r="A5" s="4" t="s">
        <v>42</v>
      </c>
      <c r="B5" s="70">
        <v>-15528</v>
      </c>
      <c r="C5" s="70">
        <v>-15413</v>
      </c>
      <c r="D5" s="70">
        <v>-15099</v>
      </c>
      <c r="E5" s="70">
        <v>-16826</v>
      </c>
      <c r="F5" s="70">
        <v>-17561</v>
      </c>
      <c r="G5" s="70">
        <v>-16574</v>
      </c>
      <c r="H5" s="70">
        <v>-18758</v>
      </c>
      <c r="I5" s="70">
        <v>-26152</v>
      </c>
      <c r="J5" s="70">
        <v>-24050</v>
      </c>
      <c r="K5" s="70">
        <v>-15290</v>
      </c>
      <c r="L5" s="4">
        <f>K5-J5</f>
        <v>8760</v>
      </c>
      <c r="M5" s="13">
        <f>L5/J5</f>
        <v>-0.36424116424116426</v>
      </c>
      <c r="N5" s="4">
        <f>K5-B5</f>
        <v>238</v>
      </c>
      <c r="O5" s="48">
        <f>N5/B5</f>
        <v>-1.5327150953116949E-2</v>
      </c>
    </row>
    <row r="6" spans="1:21" x14ac:dyDescent="0.3">
      <c r="A6" s="4" t="s">
        <v>57</v>
      </c>
      <c r="B6" s="70">
        <v>9787</v>
      </c>
      <c r="C6" s="70">
        <v>16753</v>
      </c>
      <c r="D6" s="70">
        <v>21704</v>
      </c>
      <c r="E6" s="70">
        <v>19556</v>
      </c>
      <c r="F6" s="70">
        <v>22386</v>
      </c>
      <c r="G6" s="70">
        <v>22571</v>
      </c>
      <c r="H6" s="70">
        <v>21656</v>
      </c>
      <c r="I6" s="70">
        <v>11982</v>
      </c>
      <c r="J6" s="70">
        <v>27587</v>
      </c>
      <c r="K6" s="70">
        <v>31429</v>
      </c>
      <c r="L6" s="4">
        <f>K6-J6</f>
        <v>3842</v>
      </c>
      <c r="M6" s="13">
        <f>L6/J6</f>
        <v>0.13926849603073913</v>
      </c>
      <c r="N6" s="4">
        <f>K6-B6</f>
        <v>21642</v>
      </c>
      <c r="O6" s="48">
        <f>N6/B6</f>
        <v>2.2113007050168592</v>
      </c>
    </row>
    <row r="9" spans="1:21" x14ac:dyDescent="0.3">
      <c r="U9" s="17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3F74C-EC8C-41FE-903B-FB3F53FA44E0}">
  <sheetPr>
    <tabColor rgb="FF00B050"/>
  </sheetPr>
  <dimension ref="A1:O15"/>
  <sheetViews>
    <sheetView workbookViewId="0">
      <selection activeCell="K10" sqref="K10"/>
    </sheetView>
  </sheetViews>
  <sheetFormatPr defaultRowHeight="14.4" x14ac:dyDescent="0.3"/>
  <cols>
    <col min="1" max="1" width="33.44140625" customWidth="1"/>
    <col min="2" max="2" width="9.109375" customWidth="1"/>
    <col min="3" max="3" width="8.109375" customWidth="1"/>
    <col min="4" max="4" width="10" customWidth="1"/>
    <col min="5" max="5" width="7.33203125" customWidth="1"/>
    <col min="6" max="6" width="7" customWidth="1"/>
    <col min="7" max="7" width="6.88671875" customWidth="1"/>
    <col min="8" max="8" width="6.6640625" customWidth="1"/>
    <col min="9" max="9" width="7.109375" customWidth="1"/>
    <col min="10" max="11" width="7" customWidth="1"/>
    <col min="13" max="13" width="17.88671875" customWidth="1"/>
    <col min="14" max="14" width="13" customWidth="1"/>
    <col min="15" max="15" width="19" customWidth="1"/>
    <col min="17" max="17" width="20.6640625" customWidth="1"/>
    <col min="18" max="18" width="24.109375" customWidth="1"/>
  </cols>
  <sheetData>
    <row r="1" spans="1:15" x14ac:dyDescent="0.3">
      <c r="A1" s="1" t="s">
        <v>128</v>
      </c>
    </row>
    <row r="3" spans="1:15" x14ac:dyDescent="0.3">
      <c r="A3" s="72" t="s">
        <v>28</v>
      </c>
      <c r="B3" s="127" t="s">
        <v>0</v>
      </c>
      <c r="C3" s="127" t="s">
        <v>1</v>
      </c>
      <c r="D3" s="127" t="s">
        <v>2</v>
      </c>
      <c r="E3" s="127" t="s">
        <v>3</v>
      </c>
      <c r="F3" s="127" t="s">
        <v>116</v>
      </c>
      <c r="G3" s="127" t="s">
        <v>117</v>
      </c>
      <c r="H3" s="127" t="s">
        <v>118</v>
      </c>
      <c r="I3" s="127" t="s">
        <v>32</v>
      </c>
      <c r="J3" s="127" t="s">
        <v>142</v>
      </c>
      <c r="K3" s="127" t="s">
        <v>143</v>
      </c>
      <c r="L3" s="3" t="s">
        <v>158</v>
      </c>
      <c r="M3" s="3" t="s">
        <v>159</v>
      </c>
      <c r="N3" s="3" t="s">
        <v>144</v>
      </c>
      <c r="O3" s="3" t="s">
        <v>145</v>
      </c>
    </row>
    <row r="4" spans="1:15" x14ac:dyDescent="0.3">
      <c r="A4" s="70" t="s">
        <v>41</v>
      </c>
      <c r="B4" s="70">
        <v>12556</v>
      </c>
      <c r="C4" s="70">
        <v>14767</v>
      </c>
      <c r="D4" s="70">
        <v>16022</v>
      </c>
      <c r="E4" s="70">
        <v>14665</v>
      </c>
      <c r="F4" s="70">
        <v>16205</v>
      </c>
      <c r="G4" s="70">
        <v>14539</v>
      </c>
      <c r="H4" s="70">
        <v>15621</v>
      </c>
      <c r="I4" s="70">
        <v>15580</v>
      </c>
      <c r="J4" s="70">
        <v>18544</v>
      </c>
      <c r="K4" s="70">
        <v>15520</v>
      </c>
      <c r="L4" s="4">
        <f>K4-J4</f>
        <v>-3024</v>
      </c>
      <c r="M4" s="13">
        <f>L4/J4</f>
        <v>-0.16307161345987919</v>
      </c>
      <c r="N4" s="4">
        <f>K4-B4</f>
        <v>2964</v>
      </c>
      <c r="O4" s="48">
        <f>N4/B4</f>
        <v>0.23606244026760115</v>
      </c>
    </row>
    <row r="5" spans="1:15" x14ac:dyDescent="0.3">
      <c r="A5" s="70" t="s">
        <v>42</v>
      </c>
      <c r="B5" s="70">
        <v>-8699</v>
      </c>
      <c r="C5" s="70">
        <v>-7626</v>
      </c>
      <c r="D5" s="70">
        <v>-6536</v>
      </c>
      <c r="E5" s="70">
        <v>-8248</v>
      </c>
      <c r="F5" s="70">
        <v>-6906</v>
      </c>
      <c r="G5" s="70">
        <v>-6523</v>
      </c>
      <c r="H5" s="70">
        <v>-8771</v>
      </c>
      <c r="I5" s="70">
        <v>-13970</v>
      </c>
      <c r="J5" s="70">
        <v>-8717</v>
      </c>
      <c r="K5" s="70">
        <v>-6775</v>
      </c>
      <c r="L5" s="4">
        <f>K5-J5</f>
        <v>1942</v>
      </c>
      <c r="M5" s="13">
        <f>L5/J5</f>
        <v>-0.22278306756911781</v>
      </c>
      <c r="N5" s="4">
        <f>K5-B5</f>
        <v>1924</v>
      </c>
      <c r="O5" s="48">
        <f>N5/B5</f>
        <v>-0.22117484768364179</v>
      </c>
    </row>
    <row r="6" spans="1:15" x14ac:dyDescent="0.3">
      <c r="A6" s="70" t="s">
        <v>57</v>
      </c>
      <c r="B6" s="70">
        <v>3857</v>
      </c>
      <c r="C6" s="70">
        <v>7141</v>
      </c>
      <c r="D6" s="70">
        <v>9486</v>
      </c>
      <c r="E6" s="70">
        <v>6417</v>
      </c>
      <c r="F6" s="70">
        <v>9299</v>
      </c>
      <c r="G6" s="70">
        <v>8016</v>
      </c>
      <c r="H6" s="70">
        <v>6850</v>
      </c>
      <c r="I6" s="70">
        <v>1610</v>
      </c>
      <c r="J6" s="70">
        <v>9827</v>
      </c>
      <c r="K6" s="70">
        <v>8745</v>
      </c>
      <c r="L6" s="4">
        <f>K6-J6</f>
        <v>-1082</v>
      </c>
      <c r="M6" s="13">
        <f>L6/J6</f>
        <v>-0.11010481326956345</v>
      </c>
      <c r="N6" s="4">
        <f>K6-B6</f>
        <v>4888</v>
      </c>
      <c r="O6" s="48">
        <f>N6/B6</f>
        <v>1.2673061965257972</v>
      </c>
    </row>
    <row r="15" spans="1:15" x14ac:dyDescent="0.3">
      <c r="L15" s="71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8465C-FC8D-4BCA-9AF0-775A7A3F3CA1}">
  <sheetPr>
    <tabColor rgb="FF00B050"/>
  </sheetPr>
  <dimension ref="A1:O26"/>
  <sheetViews>
    <sheetView workbookViewId="0">
      <selection activeCell="B4" sqref="B4:K6"/>
    </sheetView>
  </sheetViews>
  <sheetFormatPr defaultRowHeight="14.4" x14ac:dyDescent="0.3"/>
  <cols>
    <col min="1" max="1" width="19.88671875" customWidth="1"/>
    <col min="2" max="2" width="9.44140625" customWidth="1"/>
    <col min="3" max="3" width="10" customWidth="1"/>
    <col min="4" max="4" width="8.109375" customWidth="1"/>
    <col min="5" max="5" width="9" customWidth="1"/>
    <col min="6" max="6" width="8" customWidth="1"/>
    <col min="7" max="7" width="8.109375" customWidth="1"/>
    <col min="8" max="8" width="9.5546875" customWidth="1"/>
    <col min="9" max="9" width="10.88671875" customWidth="1"/>
    <col min="10" max="10" width="9.44140625" customWidth="1"/>
    <col min="11" max="11" width="10" customWidth="1"/>
    <col min="12" max="12" width="9.33203125" customWidth="1"/>
    <col min="13" max="13" width="18.33203125" customWidth="1"/>
    <col min="14" max="14" width="11.88671875" customWidth="1"/>
    <col min="15" max="15" width="17.88671875" customWidth="1"/>
  </cols>
  <sheetData>
    <row r="1" spans="1:15" x14ac:dyDescent="0.3">
      <c r="A1" s="1" t="s">
        <v>161</v>
      </c>
    </row>
    <row r="3" spans="1:15" x14ac:dyDescent="0.3">
      <c r="A3" s="5" t="s">
        <v>5</v>
      </c>
      <c r="B3" s="127" t="s">
        <v>0</v>
      </c>
      <c r="C3" s="127" t="s">
        <v>1</v>
      </c>
      <c r="D3" s="127" t="s">
        <v>2</v>
      </c>
      <c r="E3" s="127" t="s">
        <v>3</v>
      </c>
      <c r="F3" s="127" t="s">
        <v>116</v>
      </c>
      <c r="G3" s="127" t="s">
        <v>117</v>
      </c>
      <c r="H3" s="127" t="s">
        <v>118</v>
      </c>
      <c r="I3" s="127" t="s">
        <v>32</v>
      </c>
      <c r="J3" s="127" t="s">
        <v>142</v>
      </c>
      <c r="K3" s="127" t="s">
        <v>143</v>
      </c>
      <c r="L3" s="36" t="s">
        <v>158</v>
      </c>
      <c r="M3" s="36" t="s">
        <v>159</v>
      </c>
      <c r="N3" s="36" t="s">
        <v>144</v>
      </c>
      <c r="O3" s="36" t="s">
        <v>145</v>
      </c>
    </row>
    <row r="4" spans="1:15" x14ac:dyDescent="0.3">
      <c r="A4" s="6" t="s">
        <v>38</v>
      </c>
      <c r="B4" s="4">
        <v>12759</v>
      </c>
      <c r="C4" s="4">
        <v>17399</v>
      </c>
      <c r="D4" s="4">
        <v>20781</v>
      </c>
      <c r="E4" s="4">
        <v>21717</v>
      </c>
      <c r="F4" s="4">
        <v>23742</v>
      </c>
      <c r="G4" s="4">
        <v>24606</v>
      </c>
      <c r="H4" s="4">
        <v>24793</v>
      </c>
      <c r="I4" s="4">
        <v>22554</v>
      </c>
      <c r="J4" s="4">
        <v>33093</v>
      </c>
      <c r="K4" s="4">
        <v>31199</v>
      </c>
      <c r="L4" s="50">
        <f>K4-J4</f>
        <v>-1894</v>
      </c>
      <c r="M4" s="48">
        <f>L4/J4</f>
        <v>-5.7232647387665064E-2</v>
      </c>
      <c r="N4" s="50">
        <f>K4-B4</f>
        <v>18440</v>
      </c>
      <c r="O4" s="48">
        <f>N4/B4</f>
        <v>1.4452543302766674</v>
      </c>
    </row>
    <row r="5" spans="1:15" x14ac:dyDescent="0.3">
      <c r="A5" s="6" t="s">
        <v>39</v>
      </c>
      <c r="B5" s="4">
        <v>-6829</v>
      </c>
      <c r="C5" s="4">
        <v>-7787</v>
      </c>
      <c r="D5" s="4">
        <v>-8563</v>
      </c>
      <c r="E5" s="4">
        <v>-8578</v>
      </c>
      <c r="F5" s="4">
        <v>-10655</v>
      </c>
      <c r="G5" s="4">
        <v>-10051</v>
      </c>
      <c r="H5" s="4">
        <v>-9987</v>
      </c>
      <c r="I5" s="4">
        <v>-12182</v>
      </c>
      <c r="J5" s="4">
        <v>-15333</v>
      </c>
      <c r="K5" s="4">
        <v>-8515</v>
      </c>
      <c r="L5" s="50">
        <f>K5-J5</f>
        <v>6818</v>
      </c>
      <c r="M5" s="48">
        <f>L5/J5</f>
        <v>-0.44466184047479296</v>
      </c>
      <c r="N5" s="50">
        <f>K5-B5</f>
        <v>-1686</v>
      </c>
      <c r="O5" s="48">
        <f>N5/B5</f>
        <v>0.24688827061063112</v>
      </c>
    </row>
    <row r="6" spans="1:15" x14ac:dyDescent="0.3">
      <c r="A6" s="6" t="s">
        <v>58</v>
      </c>
      <c r="B6" s="4">
        <v>5930</v>
      </c>
      <c r="C6" s="4">
        <v>9612</v>
      </c>
      <c r="D6" s="4">
        <v>12218</v>
      </c>
      <c r="E6" s="4">
        <v>13139</v>
      </c>
      <c r="F6" s="4">
        <v>13087</v>
      </c>
      <c r="G6" s="4">
        <v>14555</v>
      </c>
      <c r="H6" s="4">
        <v>14806</v>
      </c>
      <c r="I6" s="4">
        <v>10372</v>
      </c>
      <c r="J6" s="4">
        <v>17760</v>
      </c>
      <c r="K6" s="4">
        <v>22684</v>
      </c>
      <c r="L6" s="50">
        <f>K6-J6</f>
        <v>4924</v>
      </c>
      <c r="M6" s="48">
        <f>L6/J6</f>
        <v>0.27725225225225225</v>
      </c>
      <c r="N6" s="50">
        <f>K6-B6</f>
        <v>16754</v>
      </c>
      <c r="O6" s="48">
        <f>N6/B6</f>
        <v>2.8252951096121417</v>
      </c>
    </row>
    <row r="26" ht="10.5" customHeight="1" x14ac:dyDescent="0.3"/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F335A-0638-47C8-B860-3CA9C019C0A1}">
  <sheetPr>
    <tabColor rgb="FF00B050"/>
    <pageSetUpPr fitToPage="1"/>
  </sheetPr>
  <dimension ref="A1:O45"/>
  <sheetViews>
    <sheetView topLeftCell="A15" workbookViewId="0">
      <selection activeCell="A21" sqref="A21"/>
    </sheetView>
  </sheetViews>
  <sheetFormatPr defaultRowHeight="14.4" x14ac:dyDescent="0.3"/>
  <cols>
    <col min="1" max="1" width="40.5546875" customWidth="1"/>
    <col min="2" max="2" width="19.6640625" customWidth="1"/>
    <col min="3" max="3" width="10.109375" customWidth="1"/>
    <col min="4" max="11" width="8.6640625" customWidth="1"/>
    <col min="12" max="12" width="12.33203125" customWidth="1"/>
    <col min="13" max="15" width="9.109375" customWidth="1"/>
  </cols>
  <sheetData>
    <row r="1" spans="1:15" x14ac:dyDescent="0.3">
      <c r="A1" s="1" t="s">
        <v>147</v>
      </c>
    </row>
    <row r="3" spans="1:15" x14ac:dyDescent="0.3">
      <c r="A3" s="3"/>
      <c r="B3" s="3">
        <v>2013</v>
      </c>
      <c r="C3" s="3">
        <v>2014</v>
      </c>
      <c r="D3" s="3">
        <v>2015</v>
      </c>
      <c r="E3" s="3">
        <v>2016</v>
      </c>
      <c r="F3" s="3">
        <v>2017</v>
      </c>
      <c r="G3" s="3">
        <v>2018</v>
      </c>
      <c r="H3" s="3">
        <v>2019</v>
      </c>
      <c r="I3" s="3">
        <v>2020</v>
      </c>
      <c r="J3" s="3">
        <v>2021</v>
      </c>
      <c r="K3" s="3">
        <v>2022</v>
      </c>
      <c r="L3" s="3" t="s">
        <v>158</v>
      </c>
      <c r="M3" s="3" t="s">
        <v>159</v>
      </c>
      <c r="N3" s="3" t="s">
        <v>144</v>
      </c>
      <c r="O3" s="3" t="s">
        <v>145</v>
      </c>
    </row>
    <row r="4" spans="1:15" x14ac:dyDescent="0.3">
      <c r="A4" s="51" t="s">
        <v>9</v>
      </c>
      <c r="B4" s="15">
        <f>B38</f>
        <v>102231</v>
      </c>
      <c r="C4" s="15">
        <f t="shared" ref="C4:K4" si="0">C38</f>
        <v>108809</v>
      </c>
      <c r="D4" s="15">
        <f t="shared" si="0"/>
        <v>117783</v>
      </c>
      <c r="E4" s="15">
        <f t="shared" si="0"/>
        <v>125949</v>
      </c>
      <c r="F4" s="15">
        <f t="shared" si="0"/>
        <v>137186</v>
      </c>
      <c r="G4" s="15">
        <f t="shared" si="0"/>
        <v>146073</v>
      </c>
      <c r="H4" s="15">
        <f t="shared" si="0"/>
        <v>156779</v>
      </c>
      <c r="I4" s="15">
        <f t="shared" si="0"/>
        <v>162696</v>
      </c>
      <c r="J4" s="15">
        <f t="shared" si="0"/>
        <v>176923</v>
      </c>
      <c r="K4" s="15">
        <f t="shared" si="0"/>
        <v>193464</v>
      </c>
      <c r="L4" s="49">
        <f>K4-J4</f>
        <v>16541</v>
      </c>
      <c r="M4" s="13">
        <f>L4/J4</f>
        <v>9.3492649344630155E-2</v>
      </c>
      <c r="N4" s="49">
        <f>K4-B4</f>
        <v>91233</v>
      </c>
      <c r="O4" s="13">
        <f>N4/B4</f>
        <v>0.89242010740382072</v>
      </c>
    </row>
    <row r="5" spans="1:15" x14ac:dyDescent="0.3">
      <c r="A5" s="4" t="s">
        <v>79</v>
      </c>
      <c r="B5" s="85">
        <f>B39+B40+B42+B43</f>
        <v>128410</v>
      </c>
      <c r="C5" s="85">
        <f t="shared" ref="C5:K5" si="1">C39+C40+C42+C43</f>
        <v>135692</v>
      </c>
      <c r="D5" s="85">
        <f t="shared" si="1"/>
        <v>145140</v>
      </c>
      <c r="E5" s="85">
        <f t="shared" si="1"/>
        <v>152871</v>
      </c>
      <c r="F5" s="85">
        <f t="shared" si="1"/>
        <v>158481</v>
      </c>
      <c r="G5" s="85">
        <f t="shared" si="1"/>
        <v>166925</v>
      </c>
      <c r="H5" s="85">
        <f t="shared" si="1"/>
        <v>173849</v>
      </c>
      <c r="I5" s="85">
        <f t="shared" si="1"/>
        <v>179620</v>
      </c>
      <c r="J5" s="85">
        <f t="shared" si="1"/>
        <v>188182</v>
      </c>
      <c r="K5" s="85">
        <f t="shared" si="1"/>
        <v>199115</v>
      </c>
      <c r="L5" s="49">
        <f>K5-J5</f>
        <v>10933</v>
      </c>
      <c r="M5" s="13">
        <f>L5/J5</f>
        <v>5.8098011499505796E-2</v>
      </c>
      <c r="N5" s="49">
        <f>K5-B5</f>
        <v>70705</v>
      </c>
      <c r="O5" s="13">
        <f>N5/B5</f>
        <v>0.55061911066116342</v>
      </c>
    </row>
    <row r="6" spans="1:15" x14ac:dyDescent="0.3">
      <c r="A6" s="4" t="s">
        <v>80</v>
      </c>
      <c r="B6" s="15">
        <f>B37+B41+B44</f>
        <v>58713</v>
      </c>
      <c r="C6" s="15">
        <f t="shared" ref="C6:K6" si="2">C37+C41+C44</f>
        <v>61606</v>
      </c>
      <c r="D6" s="15">
        <f t="shared" si="2"/>
        <v>64888</v>
      </c>
      <c r="E6" s="15">
        <f t="shared" si="2"/>
        <v>68547</v>
      </c>
      <c r="F6" s="15">
        <f t="shared" si="2"/>
        <v>74086</v>
      </c>
      <c r="G6" s="15">
        <f t="shared" si="2"/>
        <v>79326</v>
      </c>
      <c r="H6" s="15">
        <f t="shared" si="2"/>
        <v>83352</v>
      </c>
      <c r="I6" s="15">
        <f t="shared" si="2"/>
        <v>83646</v>
      </c>
      <c r="J6" s="15">
        <f t="shared" si="2"/>
        <v>88444</v>
      </c>
      <c r="K6" s="15">
        <f t="shared" si="2"/>
        <v>92399</v>
      </c>
      <c r="L6" s="49">
        <f>K6-J6</f>
        <v>3955</v>
      </c>
      <c r="M6" s="13">
        <f>L6/J6</f>
        <v>4.4717561394780878E-2</v>
      </c>
      <c r="N6" s="49">
        <f>K6-B6</f>
        <v>33686</v>
      </c>
      <c r="O6" s="13">
        <f>N6/B6</f>
        <v>0.57374005756817059</v>
      </c>
    </row>
    <row r="7" spans="1:15" x14ac:dyDescent="0.3">
      <c r="A7" s="3" t="s">
        <v>61</v>
      </c>
      <c r="B7" s="16">
        <f t="shared" ref="B7:K7" si="3">SUM(B4:B6)</f>
        <v>289354</v>
      </c>
      <c r="C7" s="16">
        <f t="shared" si="3"/>
        <v>306107</v>
      </c>
      <c r="D7" s="16">
        <f t="shared" si="3"/>
        <v>327811</v>
      </c>
      <c r="E7" s="16">
        <f t="shared" si="3"/>
        <v>347367</v>
      </c>
      <c r="F7" s="16">
        <f t="shared" si="3"/>
        <v>369753</v>
      </c>
      <c r="G7" s="16">
        <f t="shared" si="3"/>
        <v>392324</v>
      </c>
      <c r="H7" s="16">
        <f t="shared" si="3"/>
        <v>413980</v>
      </c>
      <c r="I7" s="16">
        <f t="shared" si="3"/>
        <v>425962</v>
      </c>
      <c r="J7" s="16">
        <f t="shared" si="3"/>
        <v>453549</v>
      </c>
      <c r="K7" s="16">
        <f t="shared" si="3"/>
        <v>484978</v>
      </c>
      <c r="L7" s="49">
        <f>K7-J7</f>
        <v>31429</v>
      </c>
      <c r="M7" s="13">
        <f>L7/J7</f>
        <v>6.9295710055583853E-2</v>
      </c>
      <c r="N7" s="49">
        <f>K7-B7</f>
        <v>195624</v>
      </c>
      <c r="O7" s="13">
        <f>N7/B7</f>
        <v>0.67607152484499955</v>
      </c>
    </row>
    <row r="9" spans="1:15" x14ac:dyDescent="0.3">
      <c r="A9" s="4"/>
      <c r="B9" s="3">
        <v>2013</v>
      </c>
      <c r="C9" s="3">
        <v>2014</v>
      </c>
      <c r="D9" s="3">
        <v>2015</v>
      </c>
      <c r="E9" s="3">
        <v>2016</v>
      </c>
      <c r="F9" s="3">
        <v>2017</v>
      </c>
      <c r="G9" s="3">
        <v>2018</v>
      </c>
      <c r="H9" s="3">
        <v>2019</v>
      </c>
      <c r="I9" s="3">
        <v>2020</v>
      </c>
      <c r="J9" s="3">
        <v>2021</v>
      </c>
      <c r="K9" s="3">
        <v>2022</v>
      </c>
      <c r="M9" s="12"/>
    </row>
    <row r="10" spans="1:15" x14ac:dyDescent="0.3">
      <c r="A10" s="4" t="s">
        <v>60</v>
      </c>
      <c r="B10" s="13">
        <f>B6/B7</f>
        <v>0.2029106215915453</v>
      </c>
      <c r="C10" s="13">
        <f>C6/C7</f>
        <v>0.2012564234075013</v>
      </c>
      <c r="D10" s="13">
        <f t="shared" ref="D10:K10" si="4">D6/D7</f>
        <v>0.19794332710006682</v>
      </c>
      <c r="E10" s="13">
        <f t="shared" si="4"/>
        <v>0.19733307999896363</v>
      </c>
      <c r="F10" s="13">
        <f t="shared" si="4"/>
        <v>0.20036619040278239</v>
      </c>
      <c r="G10" s="13">
        <f t="shared" si="4"/>
        <v>0.20219512443796453</v>
      </c>
      <c r="H10" s="13">
        <f t="shared" si="4"/>
        <v>0.20134306005121019</v>
      </c>
      <c r="I10" s="13">
        <f t="shared" si="4"/>
        <v>0.19636962921575163</v>
      </c>
      <c r="J10" s="13">
        <f t="shared" si="4"/>
        <v>0.19500428840103273</v>
      </c>
      <c r="K10" s="13">
        <f t="shared" si="4"/>
        <v>0.19052204429891664</v>
      </c>
    </row>
    <row r="11" spans="1:15" x14ac:dyDescent="0.3">
      <c r="A11" s="4" t="s">
        <v>59</v>
      </c>
      <c r="B11" s="89">
        <f>B5/B7</f>
        <v>0.44378166536491631</v>
      </c>
      <c r="C11" s="89">
        <f t="shared" ref="C11:K11" si="5">C5/C7</f>
        <v>0.44328290434390588</v>
      </c>
      <c r="D11" s="89">
        <f t="shared" si="5"/>
        <v>0.4427551241416548</v>
      </c>
      <c r="E11" s="89">
        <f t="shared" si="5"/>
        <v>0.44008498216583614</v>
      </c>
      <c r="F11" s="89">
        <f t="shared" si="5"/>
        <v>0.42861315526851707</v>
      </c>
      <c r="G11" s="89">
        <f t="shared" si="5"/>
        <v>0.42547741152720708</v>
      </c>
      <c r="H11" s="89">
        <f t="shared" si="5"/>
        <v>0.41994540799072416</v>
      </c>
      <c r="I11" s="89">
        <f t="shared" si="5"/>
        <v>0.42168080720815471</v>
      </c>
      <c r="J11" s="89">
        <f t="shared" si="5"/>
        <v>0.41490996562664673</v>
      </c>
      <c r="K11" s="89">
        <f t="shared" si="5"/>
        <v>0.41056501532028256</v>
      </c>
    </row>
    <row r="12" spans="1:15" x14ac:dyDescent="0.3">
      <c r="A12" s="4" t="s">
        <v>9</v>
      </c>
      <c r="B12" s="13">
        <f t="shared" ref="B12:K12" si="6">B4/B7</f>
        <v>0.35330771304353836</v>
      </c>
      <c r="C12" s="13">
        <f t="shared" si="6"/>
        <v>0.35546067224859279</v>
      </c>
      <c r="D12" s="13">
        <f t="shared" si="6"/>
        <v>0.35930154875827841</v>
      </c>
      <c r="E12" s="13">
        <f t="shared" si="6"/>
        <v>0.36258193783520021</v>
      </c>
      <c r="F12" s="13">
        <f t="shared" si="6"/>
        <v>0.37102065432870052</v>
      </c>
      <c r="G12" s="13">
        <f t="shared" si="6"/>
        <v>0.37232746403482836</v>
      </c>
      <c r="H12" s="13">
        <f t="shared" si="6"/>
        <v>0.37871153195806562</v>
      </c>
      <c r="I12" s="13">
        <f t="shared" si="6"/>
        <v>0.38194956357609366</v>
      </c>
      <c r="J12" s="13">
        <f t="shared" si="6"/>
        <v>0.39008574597232054</v>
      </c>
      <c r="K12" s="13">
        <f t="shared" si="6"/>
        <v>0.39891294038080077</v>
      </c>
    </row>
    <row r="35" spans="1:11" x14ac:dyDescent="0.3">
      <c r="A35" t="s">
        <v>103</v>
      </c>
      <c r="B35" t="s">
        <v>102</v>
      </c>
    </row>
    <row r="36" spans="1:11" x14ac:dyDescent="0.3">
      <c r="A36" t="s">
        <v>33</v>
      </c>
      <c r="B36" s="171" t="s">
        <v>0</v>
      </c>
      <c r="C36" t="s">
        <v>1</v>
      </c>
      <c r="D36" t="s">
        <v>2</v>
      </c>
      <c r="E36" t="s">
        <v>3</v>
      </c>
      <c r="F36" t="s">
        <v>116</v>
      </c>
      <c r="G36" t="s">
        <v>117</v>
      </c>
      <c r="H36" t="s">
        <v>118</v>
      </c>
      <c r="I36" t="s">
        <v>32</v>
      </c>
      <c r="J36" t="s">
        <v>142</v>
      </c>
      <c r="K36" t="s">
        <v>143</v>
      </c>
    </row>
    <row r="37" spans="1:11" x14ac:dyDescent="0.3">
      <c r="A37" t="s">
        <v>12</v>
      </c>
      <c r="B37" s="9">
        <v>19671</v>
      </c>
      <c r="C37" s="9">
        <v>20491</v>
      </c>
      <c r="D37" s="9">
        <v>21507</v>
      </c>
      <c r="E37" s="9">
        <v>22367</v>
      </c>
      <c r="F37" s="9">
        <v>24176</v>
      </c>
      <c r="G37" s="9">
        <v>25739</v>
      </c>
      <c r="H37" s="9">
        <v>27077</v>
      </c>
      <c r="I37" s="9">
        <v>26805</v>
      </c>
      <c r="J37" s="9">
        <v>27974</v>
      </c>
      <c r="K37" s="9">
        <v>28434</v>
      </c>
    </row>
    <row r="38" spans="1:11" x14ac:dyDescent="0.3">
      <c r="A38" t="s">
        <v>9</v>
      </c>
      <c r="B38" s="9">
        <v>102231</v>
      </c>
      <c r="C38" s="9">
        <v>108809</v>
      </c>
      <c r="D38" s="9">
        <v>117783</v>
      </c>
      <c r="E38" s="9">
        <v>125949</v>
      </c>
      <c r="F38" s="9">
        <v>137186</v>
      </c>
      <c r="G38" s="9">
        <v>146073</v>
      </c>
      <c r="H38" s="9">
        <v>156779</v>
      </c>
      <c r="I38" s="9">
        <v>162696</v>
      </c>
      <c r="J38" s="9">
        <v>176923</v>
      </c>
      <c r="K38" s="9">
        <v>193464</v>
      </c>
    </row>
    <row r="39" spans="1:11" x14ac:dyDescent="0.3">
      <c r="A39" t="s">
        <v>23</v>
      </c>
      <c r="B39" s="9">
        <v>32470</v>
      </c>
      <c r="C39" s="9">
        <v>34730</v>
      </c>
      <c r="D39" s="9">
        <v>36952</v>
      </c>
      <c r="E39" s="9">
        <v>37602</v>
      </c>
      <c r="F39" s="9">
        <v>37065</v>
      </c>
      <c r="G39" s="9">
        <v>38684</v>
      </c>
      <c r="H39" s="9">
        <v>40341</v>
      </c>
      <c r="I39" s="9">
        <v>41297</v>
      </c>
      <c r="J39" s="9">
        <v>42878</v>
      </c>
      <c r="K39" s="9">
        <v>46084</v>
      </c>
    </row>
    <row r="40" spans="1:11" x14ac:dyDescent="0.3">
      <c r="A40" t="s">
        <v>19</v>
      </c>
      <c r="B40" s="9">
        <v>27341</v>
      </c>
      <c r="C40" s="9">
        <v>28497</v>
      </c>
      <c r="D40" s="9">
        <v>29840</v>
      </c>
      <c r="E40" s="9">
        <v>31522</v>
      </c>
      <c r="F40" s="9">
        <v>33810</v>
      </c>
      <c r="G40" s="9">
        <v>35377</v>
      </c>
      <c r="H40" s="9">
        <v>37137</v>
      </c>
      <c r="I40" s="9">
        <v>39472</v>
      </c>
      <c r="J40" s="9">
        <v>41434</v>
      </c>
      <c r="K40" s="9">
        <v>42731</v>
      </c>
    </row>
    <row r="41" spans="1:11" x14ac:dyDescent="0.3">
      <c r="A41" t="s">
        <v>26</v>
      </c>
      <c r="B41" s="9">
        <v>11076</v>
      </c>
      <c r="C41" s="9">
        <v>11758</v>
      </c>
      <c r="D41" s="9">
        <v>12526</v>
      </c>
      <c r="E41" s="9">
        <v>12910</v>
      </c>
      <c r="F41" s="9">
        <v>13749</v>
      </c>
      <c r="G41" s="9">
        <v>14880</v>
      </c>
      <c r="H41" s="9">
        <v>15807</v>
      </c>
      <c r="I41" s="9">
        <v>16152</v>
      </c>
      <c r="J41" s="9">
        <v>17022</v>
      </c>
      <c r="K41" s="9">
        <v>18047</v>
      </c>
    </row>
    <row r="42" spans="1:11" x14ac:dyDescent="0.3">
      <c r="A42" t="s">
        <v>6</v>
      </c>
      <c r="B42" s="9">
        <v>21866</v>
      </c>
      <c r="C42" s="9">
        <v>22788</v>
      </c>
      <c r="D42" s="9">
        <v>23761</v>
      </c>
      <c r="E42" s="9">
        <v>24979</v>
      </c>
      <c r="F42" s="9">
        <v>26386</v>
      </c>
      <c r="G42" s="9">
        <v>28246</v>
      </c>
      <c r="H42" s="9">
        <v>29143</v>
      </c>
      <c r="I42" s="9">
        <v>29842</v>
      </c>
      <c r="J42" s="9">
        <v>32209</v>
      </c>
      <c r="K42" s="9">
        <v>34037</v>
      </c>
    </row>
    <row r="43" spans="1:11" x14ac:dyDescent="0.3">
      <c r="A43" t="s">
        <v>20</v>
      </c>
      <c r="B43" s="9">
        <v>46733</v>
      </c>
      <c r="C43" s="9">
        <v>49677</v>
      </c>
      <c r="D43" s="9">
        <v>54587</v>
      </c>
      <c r="E43" s="9">
        <v>58768</v>
      </c>
      <c r="F43" s="9">
        <v>61220</v>
      </c>
      <c r="G43" s="9">
        <v>64618</v>
      </c>
      <c r="H43" s="9">
        <v>67228</v>
      </c>
      <c r="I43" s="9">
        <v>69009</v>
      </c>
      <c r="J43" s="9">
        <v>71661</v>
      </c>
      <c r="K43" s="9">
        <v>76263</v>
      </c>
    </row>
    <row r="44" spans="1:11" x14ac:dyDescent="0.3">
      <c r="A44" t="s">
        <v>16</v>
      </c>
      <c r="B44" s="9">
        <v>27966</v>
      </c>
      <c r="C44" s="9">
        <v>29357</v>
      </c>
      <c r="D44" s="9">
        <v>30855</v>
      </c>
      <c r="E44" s="9">
        <v>33270</v>
      </c>
      <c r="F44" s="9">
        <v>36161</v>
      </c>
      <c r="G44" s="9">
        <v>38707</v>
      </c>
      <c r="H44" s="9">
        <v>40468</v>
      </c>
      <c r="I44" s="9">
        <v>40689</v>
      </c>
      <c r="J44" s="9">
        <v>43448</v>
      </c>
      <c r="K44" s="9">
        <v>45918</v>
      </c>
    </row>
    <row r="45" spans="1:11" x14ac:dyDescent="0.3">
      <c r="A45" t="s">
        <v>34</v>
      </c>
      <c r="B45" s="9">
        <v>289354</v>
      </c>
      <c r="C45" s="9">
        <v>306107</v>
      </c>
      <c r="D45" s="9">
        <v>327811</v>
      </c>
      <c r="E45" s="9">
        <v>347367</v>
      </c>
      <c r="F45" s="9">
        <v>369753</v>
      </c>
      <c r="G45" s="9">
        <v>392324</v>
      </c>
      <c r="H45" s="9">
        <v>413980</v>
      </c>
      <c r="I45" s="9">
        <v>425962</v>
      </c>
      <c r="J45" s="9">
        <v>453549</v>
      </c>
      <c r="K45" s="9">
        <v>484978</v>
      </c>
    </row>
  </sheetData>
  <pageMargins left="0.25" right="0.25" top="0.75" bottom="0.75" header="0.3" footer="0.3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A3457-FA71-4238-99F3-9BBC8E5FE8A7}">
  <sheetPr>
    <tabColor rgb="FF00B050"/>
  </sheetPr>
  <dimension ref="A1:O25"/>
  <sheetViews>
    <sheetView workbookViewId="0">
      <selection activeCell="C31" sqref="C31"/>
    </sheetView>
  </sheetViews>
  <sheetFormatPr defaultRowHeight="14.4" x14ac:dyDescent="0.3"/>
  <cols>
    <col min="1" max="1" width="13.88671875" customWidth="1"/>
    <col min="2" max="2" width="10.6640625" customWidth="1"/>
    <col min="3" max="3" width="10" customWidth="1"/>
    <col min="4" max="4" width="9" customWidth="1"/>
    <col min="5" max="5" width="10.44140625" customWidth="1"/>
    <col min="6" max="6" width="9" customWidth="1"/>
    <col min="7" max="7" width="11" customWidth="1"/>
    <col min="8" max="8" width="9.109375" customWidth="1"/>
    <col min="9" max="9" width="9.33203125" customWidth="1"/>
    <col min="10" max="10" width="10.6640625" customWidth="1"/>
    <col min="11" max="11" width="9.109375" customWidth="1"/>
    <col min="12" max="12" width="9.5546875" bestFit="1" customWidth="1"/>
    <col min="13" max="13" width="20.88671875" customWidth="1"/>
    <col min="14" max="14" width="13.5546875" customWidth="1"/>
    <col min="15" max="15" width="8" customWidth="1"/>
  </cols>
  <sheetData>
    <row r="1" spans="1:15" x14ac:dyDescent="0.3">
      <c r="A1" s="1" t="s">
        <v>162</v>
      </c>
    </row>
    <row r="2" spans="1:15" x14ac:dyDescent="0.3">
      <c r="A2" t="s">
        <v>103</v>
      </c>
      <c r="B2" t="s">
        <v>102</v>
      </c>
    </row>
    <row r="3" spans="1:15" s="1" customFormat="1" x14ac:dyDescent="0.3">
      <c r="A3" t="s">
        <v>33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116</v>
      </c>
      <c r="G3" s="1" t="s">
        <v>117</v>
      </c>
      <c r="H3" s="1" t="s">
        <v>118</v>
      </c>
      <c r="I3" s="1" t="s">
        <v>32</v>
      </c>
      <c r="J3" s="1" t="s">
        <v>142</v>
      </c>
      <c r="K3" s="1" t="s">
        <v>143</v>
      </c>
      <c r="L3" s="1" t="s">
        <v>158</v>
      </c>
      <c r="M3" s="1" t="s">
        <v>159</v>
      </c>
    </row>
    <row r="4" spans="1:15" x14ac:dyDescent="0.3">
      <c r="A4" t="s">
        <v>12</v>
      </c>
      <c r="B4" s="71">
        <v>11757</v>
      </c>
      <c r="C4" s="71">
        <v>12239</v>
      </c>
      <c r="D4" s="71">
        <v>13034</v>
      </c>
      <c r="E4" s="71">
        <v>13740</v>
      </c>
      <c r="F4" s="71">
        <v>14838</v>
      </c>
      <c r="G4" s="71">
        <v>15795</v>
      </c>
      <c r="H4" s="71">
        <v>16455</v>
      </c>
      <c r="I4" s="71">
        <v>16143</v>
      </c>
      <c r="J4" s="71">
        <v>16902</v>
      </c>
      <c r="K4" s="71">
        <v>17404</v>
      </c>
      <c r="L4" s="9">
        <f t="shared" ref="L4:L12" si="0">K4-J4</f>
        <v>502</v>
      </c>
      <c r="M4" s="14">
        <f t="shared" ref="M4:M12" si="1">L4/J4</f>
        <v>2.97006271447166E-2</v>
      </c>
    </row>
    <row r="5" spans="1:15" x14ac:dyDescent="0.3">
      <c r="A5" t="s">
        <v>9</v>
      </c>
      <c r="B5" s="71">
        <v>35194</v>
      </c>
      <c r="C5" s="71">
        <v>37294</v>
      </c>
      <c r="D5" s="71">
        <v>40991</v>
      </c>
      <c r="E5" s="71">
        <v>43392</v>
      </c>
      <c r="F5" s="71">
        <v>46260</v>
      </c>
      <c r="G5" s="71">
        <v>48954</v>
      </c>
      <c r="H5" s="71">
        <v>51398</v>
      </c>
      <c r="I5" s="71">
        <v>51826</v>
      </c>
      <c r="J5" s="71">
        <v>55689</v>
      </c>
      <c r="K5" s="71">
        <v>59573</v>
      </c>
      <c r="L5" s="9">
        <f t="shared" si="0"/>
        <v>3884</v>
      </c>
      <c r="M5" s="14">
        <f t="shared" si="1"/>
        <v>6.9744473773994869E-2</v>
      </c>
    </row>
    <row r="6" spans="1:15" x14ac:dyDescent="0.3">
      <c r="A6" t="s">
        <v>23</v>
      </c>
      <c r="B6" s="71">
        <v>16039</v>
      </c>
      <c r="C6" s="71">
        <v>17460</v>
      </c>
      <c r="D6" s="71">
        <v>18817</v>
      </c>
      <c r="E6" s="71">
        <v>19408</v>
      </c>
      <c r="F6" s="71">
        <v>20389</v>
      </c>
      <c r="G6" s="71">
        <v>21127</v>
      </c>
      <c r="H6" s="71">
        <v>22309</v>
      </c>
      <c r="I6" s="71">
        <v>22460</v>
      </c>
      <c r="J6" s="71">
        <v>23226</v>
      </c>
      <c r="K6" s="71">
        <v>23915</v>
      </c>
      <c r="L6" s="90">
        <f t="shared" si="0"/>
        <v>689</v>
      </c>
      <c r="M6" s="91">
        <f t="shared" si="1"/>
        <v>2.9665030569189701E-2</v>
      </c>
    </row>
    <row r="7" spans="1:15" x14ac:dyDescent="0.3">
      <c r="A7" t="s">
        <v>19</v>
      </c>
      <c r="B7" s="71">
        <v>11045</v>
      </c>
      <c r="C7" s="71">
        <v>11250</v>
      </c>
      <c r="D7" s="71">
        <v>11741</v>
      </c>
      <c r="E7" s="71">
        <v>12364</v>
      </c>
      <c r="F7" s="71">
        <v>13456</v>
      </c>
      <c r="G7" s="71">
        <v>14175</v>
      </c>
      <c r="H7" s="71">
        <v>14809</v>
      </c>
      <c r="I7" s="71">
        <v>15883</v>
      </c>
      <c r="J7" s="71">
        <v>17122</v>
      </c>
      <c r="K7" s="71">
        <v>17652</v>
      </c>
      <c r="L7" s="9">
        <f t="shared" si="0"/>
        <v>530</v>
      </c>
      <c r="M7" s="14">
        <f t="shared" si="1"/>
        <v>3.0954327765447962E-2</v>
      </c>
    </row>
    <row r="8" spans="1:15" x14ac:dyDescent="0.3">
      <c r="A8" t="s">
        <v>26</v>
      </c>
      <c r="B8" s="71">
        <v>6310</v>
      </c>
      <c r="C8" s="71">
        <v>6768</v>
      </c>
      <c r="D8" s="71">
        <v>7356</v>
      </c>
      <c r="E8" s="71">
        <v>7606</v>
      </c>
      <c r="F8" s="71">
        <v>8087</v>
      </c>
      <c r="G8" s="71">
        <v>8536</v>
      </c>
      <c r="H8" s="71">
        <v>8962</v>
      </c>
      <c r="I8" s="71">
        <v>9130</v>
      </c>
      <c r="J8" s="71">
        <v>9321</v>
      </c>
      <c r="K8" s="71">
        <v>9739</v>
      </c>
      <c r="L8" s="9">
        <f t="shared" si="0"/>
        <v>418</v>
      </c>
      <c r="M8" s="14">
        <f t="shared" si="1"/>
        <v>4.4844973715266599E-2</v>
      </c>
    </row>
    <row r="9" spans="1:15" x14ac:dyDescent="0.3">
      <c r="A9" t="s">
        <v>6</v>
      </c>
      <c r="B9" s="71">
        <v>12693</v>
      </c>
      <c r="C9" s="71">
        <v>13108</v>
      </c>
      <c r="D9" s="71">
        <v>13550</v>
      </c>
      <c r="E9" s="71">
        <v>13597</v>
      </c>
      <c r="F9" s="71">
        <v>14312</v>
      </c>
      <c r="G9" s="71">
        <v>15470</v>
      </c>
      <c r="H9" s="71">
        <v>15897</v>
      </c>
      <c r="I9" s="71">
        <v>16271</v>
      </c>
      <c r="J9" s="71">
        <v>17580</v>
      </c>
      <c r="K9" s="71">
        <v>18666</v>
      </c>
      <c r="L9" s="9">
        <f t="shared" si="0"/>
        <v>1086</v>
      </c>
      <c r="M9" s="14">
        <f t="shared" si="1"/>
        <v>6.1774744027303756E-2</v>
      </c>
    </row>
    <row r="10" spans="1:15" x14ac:dyDescent="0.3">
      <c r="A10" t="s">
        <v>20</v>
      </c>
      <c r="B10" s="71">
        <v>19368</v>
      </c>
      <c r="C10" s="71">
        <v>20775</v>
      </c>
      <c r="D10" s="71">
        <v>22382</v>
      </c>
      <c r="E10" s="71">
        <v>23306</v>
      </c>
      <c r="F10" s="71">
        <v>24201</v>
      </c>
      <c r="G10" s="71">
        <v>24723</v>
      </c>
      <c r="H10" s="71">
        <v>25300</v>
      </c>
      <c r="I10" s="71">
        <v>25341</v>
      </c>
      <c r="J10" s="71">
        <v>25850</v>
      </c>
      <c r="K10" s="71">
        <v>26960</v>
      </c>
      <c r="L10" s="9">
        <f t="shared" si="0"/>
        <v>1110</v>
      </c>
      <c r="M10" s="14">
        <f t="shared" si="1"/>
        <v>4.2940038684719538E-2</v>
      </c>
    </row>
    <row r="11" spans="1:15" s="1" customFormat="1" x14ac:dyDescent="0.3">
      <c r="A11" t="s">
        <v>16</v>
      </c>
      <c r="B11" s="71">
        <v>11109</v>
      </c>
      <c r="C11" s="71">
        <v>11762</v>
      </c>
      <c r="D11" s="71">
        <v>12271</v>
      </c>
      <c r="E11" s="71">
        <v>13146</v>
      </c>
      <c r="F11" s="71">
        <v>14315</v>
      </c>
      <c r="G11" s="71">
        <v>15094</v>
      </c>
      <c r="H11" s="71">
        <v>15594</v>
      </c>
      <c r="I11" s="71">
        <v>15280</v>
      </c>
      <c r="J11" s="71">
        <v>16471</v>
      </c>
      <c r="K11" s="71">
        <v>16997</v>
      </c>
      <c r="L11" s="90">
        <f t="shared" si="0"/>
        <v>526</v>
      </c>
      <c r="M11" s="91">
        <f t="shared" si="1"/>
        <v>3.1934915912816463E-2</v>
      </c>
    </row>
    <row r="12" spans="1:15" s="1" customFormat="1" x14ac:dyDescent="0.3">
      <c r="A12" s="1" t="s">
        <v>34</v>
      </c>
      <c r="B12" s="117">
        <v>123515</v>
      </c>
      <c r="C12" s="117">
        <v>130656</v>
      </c>
      <c r="D12" s="117">
        <v>140142</v>
      </c>
      <c r="E12" s="117">
        <v>146559</v>
      </c>
      <c r="F12" s="117">
        <v>155858</v>
      </c>
      <c r="G12" s="117">
        <v>163874</v>
      </c>
      <c r="H12" s="117">
        <v>170724</v>
      </c>
      <c r="I12" s="117">
        <v>172334</v>
      </c>
      <c r="J12" s="117">
        <v>182161</v>
      </c>
      <c r="K12" s="117">
        <v>190906</v>
      </c>
      <c r="L12" s="9">
        <f t="shared" si="0"/>
        <v>8745</v>
      </c>
      <c r="M12" s="14">
        <f t="shared" si="1"/>
        <v>4.8006982833866743E-2</v>
      </c>
    </row>
    <row r="14" spans="1:15" x14ac:dyDescent="0.3">
      <c r="B14" s="1" t="s">
        <v>0</v>
      </c>
      <c r="C14" s="1" t="s">
        <v>1</v>
      </c>
      <c r="D14" s="1" t="s">
        <v>2</v>
      </c>
      <c r="E14" s="1" t="s">
        <v>3</v>
      </c>
      <c r="F14" s="1" t="s">
        <v>116</v>
      </c>
      <c r="G14" s="1" t="s">
        <v>117</v>
      </c>
      <c r="H14" s="1" t="s">
        <v>118</v>
      </c>
      <c r="I14" s="1" t="s">
        <v>32</v>
      </c>
      <c r="J14" s="1" t="s">
        <v>142</v>
      </c>
      <c r="K14" s="1" t="s">
        <v>143</v>
      </c>
      <c r="L14" s="1" t="s">
        <v>158</v>
      </c>
      <c r="M14" s="1" t="s">
        <v>159</v>
      </c>
      <c r="N14" s="1" t="s">
        <v>144</v>
      </c>
      <c r="O14" s="1" t="s">
        <v>145</v>
      </c>
    </row>
    <row r="15" spans="1:15" x14ac:dyDescent="0.3">
      <c r="A15" t="s">
        <v>9</v>
      </c>
      <c r="B15" s="9">
        <f>B5</f>
        <v>35194</v>
      </c>
      <c r="C15" s="9">
        <f t="shared" ref="C15:K15" si="2">C5</f>
        <v>37294</v>
      </c>
      <c r="D15" s="9">
        <f t="shared" si="2"/>
        <v>40991</v>
      </c>
      <c r="E15" s="9">
        <f t="shared" si="2"/>
        <v>43392</v>
      </c>
      <c r="F15" s="9">
        <f t="shared" si="2"/>
        <v>46260</v>
      </c>
      <c r="G15" s="9">
        <f t="shared" si="2"/>
        <v>48954</v>
      </c>
      <c r="H15" s="9">
        <f t="shared" si="2"/>
        <v>51398</v>
      </c>
      <c r="I15" s="9">
        <f t="shared" si="2"/>
        <v>51826</v>
      </c>
      <c r="J15" s="9">
        <f t="shared" si="2"/>
        <v>55689</v>
      </c>
      <c r="K15" s="9">
        <f t="shared" si="2"/>
        <v>59573</v>
      </c>
      <c r="L15" s="9">
        <f>K15-J15</f>
        <v>3884</v>
      </c>
      <c r="M15" s="14">
        <f>L15/J15</f>
        <v>6.9744473773994869E-2</v>
      </c>
      <c r="N15" s="12">
        <f>K15-B15</f>
        <v>24379</v>
      </c>
      <c r="O15" s="128">
        <f>N15/B15</f>
        <v>0.69270330169915328</v>
      </c>
    </row>
    <row r="16" spans="1:15" x14ac:dyDescent="0.3">
      <c r="A16" s="4" t="s">
        <v>79</v>
      </c>
      <c r="B16" s="9">
        <f>B6+B7+B9+B10</f>
        <v>59145</v>
      </c>
      <c r="C16" s="9">
        <f t="shared" ref="C16:K16" si="3">C6+C7+C9+C10</f>
        <v>62593</v>
      </c>
      <c r="D16" s="9">
        <f t="shared" si="3"/>
        <v>66490</v>
      </c>
      <c r="E16" s="9">
        <f t="shared" si="3"/>
        <v>68675</v>
      </c>
      <c r="F16" s="9">
        <f t="shared" si="3"/>
        <v>72358</v>
      </c>
      <c r="G16" s="9">
        <f t="shared" si="3"/>
        <v>75495</v>
      </c>
      <c r="H16" s="9">
        <f t="shared" si="3"/>
        <v>78315</v>
      </c>
      <c r="I16" s="9">
        <f t="shared" si="3"/>
        <v>79955</v>
      </c>
      <c r="J16" s="9">
        <f>J6+J7+J9+J10</f>
        <v>83778</v>
      </c>
      <c r="K16" s="9">
        <f t="shared" si="3"/>
        <v>87193</v>
      </c>
      <c r="L16" s="9">
        <f>K16-J16</f>
        <v>3415</v>
      </c>
      <c r="M16" s="14">
        <f>L16/J16</f>
        <v>4.07624913461768E-2</v>
      </c>
      <c r="N16" s="12">
        <f>K16-B16</f>
        <v>28048</v>
      </c>
      <c r="O16" s="128">
        <f>N16/B16</f>
        <v>0.47422436385155126</v>
      </c>
    </row>
    <row r="17" spans="1:15" x14ac:dyDescent="0.3">
      <c r="A17" t="s">
        <v>62</v>
      </c>
      <c r="B17" s="90">
        <f>B4+B8+B11</f>
        <v>29176</v>
      </c>
      <c r="C17" s="90">
        <f t="shared" ref="C17:K17" si="4">C4+C8+C11</f>
        <v>30769</v>
      </c>
      <c r="D17" s="90">
        <f t="shared" si="4"/>
        <v>32661</v>
      </c>
      <c r="E17" s="90">
        <f t="shared" si="4"/>
        <v>34492</v>
      </c>
      <c r="F17" s="90">
        <f t="shared" si="4"/>
        <v>37240</v>
      </c>
      <c r="G17" s="90">
        <f t="shared" si="4"/>
        <v>39425</v>
      </c>
      <c r="H17" s="90">
        <f t="shared" si="4"/>
        <v>41011</v>
      </c>
      <c r="I17" s="90">
        <f t="shared" si="4"/>
        <v>40553</v>
      </c>
      <c r="J17" s="90">
        <f t="shared" si="4"/>
        <v>42694</v>
      </c>
      <c r="K17" s="90">
        <f t="shared" si="4"/>
        <v>44140</v>
      </c>
      <c r="L17" s="90">
        <f>K17-J17</f>
        <v>1446</v>
      </c>
      <c r="M17" s="91">
        <f>L17/J17</f>
        <v>3.3868927718180543E-2</v>
      </c>
      <c r="N17" s="12">
        <f>K17-B17</f>
        <v>14964</v>
      </c>
      <c r="O17" s="129">
        <f>N17/B17</f>
        <v>0.51288730463394572</v>
      </c>
    </row>
    <row r="18" spans="1:15" s="1" customFormat="1" x14ac:dyDescent="0.3">
      <c r="A18" s="1" t="s">
        <v>61</v>
      </c>
      <c r="B18" s="24">
        <f>SUM(B15:B17)</f>
        <v>123515</v>
      </c>
      <c r="C18" s="24">
        <f t="shared" ref="C18:K18" si="5">SUM(C15:C17)</f>
        <v>130656</v>
      </c>
      <c r="D18" s="24">
        <f t="shared" si="5"/>
        <v>140142</v>
      </c>
      <c r="E18" s="24">
        <f t="shared" si="5"/>
        <v>146559</v>
      </c>
      <c r="F18" s="24">
        <f t="shared" si="5"/>
        <v>155858</v>
      </c>
      <c r="G18" s="24">
        <f t="shared" si="5"/>
        <v>163874</v>
      </c>
      <c r="H18" s="24">
        <f t="shared" si="5"/>
        <v>170724</v>
      </c>
      <c r="I18" s="24">
        <f t="shared" si="5"/>
        <v>172334</v>
      </c>
      <c r="J18" s="24">
        <f t="shared" si="5"/>
        <v>182161</v>
      </c>
      <c r="K18" s="24">
        <f t="shared" si="5"/>
        <v>190906</v>
      </c>
      <c r="L18" s="9">
        <f>K18-J18</f>
        <v>8745</v>
      </c>
      <c r="M18" s="14">
        <f>L18/J18</f>
        <v>4.8006982833866743E-2</v>
      </c>
      <c r="N18" s="12">
        <f>K18-B18</f>
        <v>67391</v>
      </c>
      <c r="O18" s="8">
        <f>N18/B18</f>
        <v>0.54560984495810227</v>
      </c>
    </row>
    <row r="19" spans="1:15" s="1" customFormat="1" x14ac:dyDescent="0.3">
      <c r="O19" s="19"/>
    </row>
    <row r="20" spans="1:15" x14ac:dyDescent="0.3">
      <c r="B20" s="1" t="s">
        <v>0</v>
      </c>
      <c r="C20" s="1" t="s">
        <v>1</v>
      </c>
      <c r="D20" s="1" t="s">
        <v>2</v>
      </c>
      <c r="E20" s="1" t="s">
        <v>3</v>
      </c>
      <c r="F20" s="1" t="s">
        <v>116</v>
      </c>
      <c r="G20" s="1" t="s">
        <v>117</v>
      </c>
      <c r="H20" s="1" t="s">
        <v>118</v>
      </c>
      <c r="I20" s="1" t="s">
        <v>32</v>
      </c>
      <c r="J20" s="1" t="s">
        <v>142</v>
      </c>
      <c r="K20" s="1" t="s">
        <v>143</v>
      </c>
    </row>
    <row r="21" spans="1:15" x14ac:dyDescent="0.3">
      <c r="A21" t="s">
        <v>9</v>
      </c>
      <c r="B21" s="92">
        <f>B15/B18</f>
        <v>0.28493705217989718</v>
      </c>
      <c r="C21" s="92">
        <f t="shared" ref="C21:K21" si="6">C15/C18</f>
        <v>0.28543656625030617</v>
      </c>
      <c r="D21" s="92">
        <f t="shared" si="6"/>
        <v>0.29249618244352155</v>
      </c>
      <c r="E21" s="92">
        <f t="shared" si="6"/>
        <v>0.29607188913679816</v>
      </c>
      <c r="F21" s="92">
        <f t="shared" si="6"/>
        <v>0.29680863349972408</v>
      </c>
      <c r="G21" s="92">
        <f t="shared" si="6"/>
        <v>0.29872951169801187</v>
      </c>
      <c r="H21" s="92">
        <f t="shared" si="6"/>
        <v>0.30105901923572548</v>
      </c>
      <c r="I21" s="92">
        <f t="shared" si="6"/>
        <v>0.30072997783374145</v>
      </c>
      <c r="J21" s="92">
        <f t="shared" si="6"/>
        <v>0.30571307799144715</v>
      </c>
      <c r="K21" s="92">
        <f t="shared" si="6"/>
        <v>0.31205409992352257</v>
      </c>
    </row>
    <row r="22" spans="1:15" x14ac:dyDescent="0.3">
      <c r="A22" t="s">
        <v>59</v>
      </c>
      <c r="B22" s="8">
        <f>B16/B18</f>
        <v>0.47884872282718699</v>
      </c>
      <c r="C22" s="8">
        <f t="shared" ref="C22:K22" si="7">C16/C18</f>
        <v>0.47906716874846927</v>
      </c>
      <c r="D22" s="8">
        <f t="shared" si="7"/>
        <v>0.474447346263076</v>
      </c>
      <c r="E22" s="8">
        <f t="shared" si="7"/>
        <v>0.46858261860411166</v>
      </c>
      <c r="F22" s="8">
        <f t="shared" si="7"/>
        <v>0.46425592526530562</v>
      </c>
      <c r="G22" s="8">
        <f t="shared" si="7"/>
        <v>0.46068931007969538</v>
      </c>
      <c r="H22" s="8">
        <f t="shared" si="7"/>
        <v>0.45872285091727</v>
      </c>
      <c r="I22" s="8">
        <f t="shared" si="7"/>
        <v>0.46395371778058886</v>
      </c>
      <c r="J22" s="8">
        <f t="shared" si="7"/>
        <v>0.45991183623278309</v>
      </c>
      <c r="K22" s="8">
        <f t="shared" si="7"/>
        <v>0.45673263281405507</v>
      </c>
    </row>
    <row r="23" spans="1:15" x14ac:dyDescent="0.3">
      <c r="A23" t="s">
        <v>63</v>
      </c>
      <c r="B23" s="8">
        <f>B17/B18</f>
        <v>0.23621422499291583</v>
      </c>
      <c r="C23" s="8">
        <f t="shared" ref="C23:K23" si="8">C17/C18</f>
        <v>0.23549626500122459</v>
      </c>
      <c r="D23" s="8">
        <f t="shared" si="8"/>
        <v>0.2330564712934024</v>
      </c>
      <c r="E23" s="8">
        <f t="shared" si="8"/>
        <v>0.23534549225909018</v>
      </c>
      <c r="F23" s="8">
        <f t="shared" si="8"/>
        <v>0.23893544123497029</v>
      </c>
      <c r="G23" s="8">
        <f t="shared" si="8"/>
        <v>0.24058117822229275</v>
      </c>
      <c r="H23" s="8">
        <f t="shared" si="8"/>
        <v>0.24021812984700452</v>
      </c>
      <c r="I23" s="8">
        <f t="shared" si="8"/>
        <v>0.23531630438566969</v>
      </c>
      <c r="J23" s="8">
        <f t="shared" si="8"/>
        <v>0.23437508577576979</v>
      </c>
      <c r="K23" s="8">
        <f t="shared" si="8"/>
        <v>0.23121326726242233</v>
      </c>
    </row>
    <row r="24" spans="1:15" x14ac:dyDescent="0.3">
      <c r="K24" s="17"/>
    </row>
    <row r="25" spans="1:15" x14ac:dyDescent="0.3">
      <c r="A25" s="1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E976-6E11-4EBB-B631-A074EEF95E84}">
  <sheetPr>
    <tabColor rgb="FF00B050"/>
  </sheetPr>
  <dimension ref="A1:P51"/>
  <sheetViews>
    <sheetView workbookViewId="0">
      <selection activeCell="D28" sqref="D28"/>
    </sheetView>
  </sheetViews>
  <sheetFormatPr defaultRowHeight="14.4" x14ac:dyDescent="0.3"/>
  <cols>
    <col min="1" max="1" width="14.109375" customWidth="1"/>
    <col min="2" max="2" width="9.33203125" customWidth="1"/>
    <col min="3" max="3" width="9" customWidth="1"/>
    <col min="4" max="4" width="8.6640625" customWidth="1"/>
    <col min="5" max="5" width="9.109375" customWidth="1"/>
    <col min="6" max="6" width="10.44140625" customWidth="1"/>
    <col min="7" max="7" width="10.6640625" customWidth="1"/>
    <col min="8" max="8" width="8.6640625" customWidth="1"/>
    <col min="9" max="9" width="8.88671875" customWidth="1"/>
    <col min="10" max="10" width="10.44140625" customWidth="1"/>
    <col min="11" max="11" width="8.88671875" customWidth="1"/>
    <col min="12" max="12" width="15.88671875" customWidth="1"/>
    <col min="13" max="13" width="18" customWidth="1"/>
    <col min="15" max="15" width="17.88671875" customWidth="1"/>
  </cols>
  <sheetData>
    <row r="1" spans="1:16" x14ac:dyDescent="0.3">
      <c r="A1" s="1" t="s">
        <v>129</v>
      </c>
    </row>
    <row r="3" spans="1:16" s="1" customFormat="1" x14ac:dyDescent="0.3">
      <c r="A3" t="s">
        <v>33</v>
      </c>
      <c r="B3" s="178" t="s">
        <v>0</v>
      </c>
      <c r="C3" s="178" t="s">
        <v>1</v>
      </c>
      <c r="D3" s="178" t="s">
        <v>2</v>
      </c>
      <c r="E3" s="178" t="s">
        <v>3</v>
      </c>
      <c r="F3" s="178" t="s">
        <v>116</v>
      </c>
      <c r="G3" s="178" t="s">
        <v>117</v>
      </c>
      <c r="H3" s="178" t="s">
        <v>118</v>
      </c>
      <c r="I3" s="178" t="s">
        <v>32</v>
      </c>
      <c r="J3" s="178" t="s">
        <v>142</v>
      </c>
      <c r="K3" s="178" t="s">
        <v>143</v>
      </c>
      <c r="L3" s="1" t="s">
        <v>158</v>
      </c>
      <c r="M3" s="1" t="s">
        <v>159</v>
      </c>
    </row>
    <row r="4" spans="1:16" x14ac:dyDescent="0.3">
      <c r="A4" t="s">
        <v>12</v>
      </c>
      <c r="B4" s="71">
        <v>7914</v>
      </c>
      <c r="C4" s="71">
        <v>8252</v>
      </c>
      <c r="D4" s="71">
        <v>8473</v>
      </c>
      <c r="E4" s="71">
        <v>8627</v>
      </c>
      <c r="F4" s="71">
        <v>9338</v>
      </c>
      <c r="G4" s="71">
        <v>9944</v>
      </c>
      <c r="H4" s="71">
        <v>10622</v>
      </c>
      <c r="I4" s="71">
        <v>10662</v>
      </c>
      <c r="J4" s="71">
        <v>11072</v>
      </c>
      <c r="K4" s="71">
        <v>11030</v>
      </c>
      <c r="L4" s="12">
        <f>K4-J4</f>
        <v>-42</v>
      </c>
      <c r="M4" s="8">
        <f>L4/J4</f>
        <v>-3.7933526011560692E-3</v>
      </c>
    </row>
    <row r="5" spans="1:16" x14ac:dyDescent="0.3">
      <c r="A5" t="s">
        <v>9</v>
      </c>
      <c r="B5" s="71">
        <v>67037</v>
      </c>
      <c r="C5" s="71">
        <v>71515</v>
      </c>
      <c r="D5" s="71">
        <v>76792</v>
      </c>
      <c r="E5" s="71">
        <v>82557</v>
      </c>
      <c r="F5" s="71">
        <v>90926</v>
      </c>
      <c r="G5" s="71">
        <v>97119</v>
      </c>
      <c r="H5" s="71">
        <v>105381</v>
      </c>
      <c r="I5" s="71">
        <v>110870</v>
      </c>
      <c r="J5" s="71">
        <v>121234</v>
      </c>
      <c r="K5" s="71">
        <v>133891</v>
      </c>
      <c r="L5" s="12">
        <f t="shared" ref="L5:L12" si="0">K5-J5</f>
        <v>12657</v>
      </c>
      <c r="M5" s="8">
        <f t="shared" ref="M5:M12" si="1">L5/J5</f>
        <v>0.1044014055462989</v>
      </c>
    </row>
    <row r="6" spans="1:16" x14ac:dyDescent="0.3">
      <c r="A6" t="s">
        <v>23</v>
      </c>
      <c r="B6" s="71">
        <v>16431</v>
      </c>
      <c r="C6" s="71">
        <v>17270</v>
      </c>
      <c r="D6" s="71">
        <v>18135</v>
      </c>
      <c r="E6" s="71">
        <v>18194</v>
      </c>
      <c r="F6" s="71">
        <v>16676</v>
      </c>
      <c r="G6" s="71">
        <v>17557</v>
      </c>
      <c r="H6" s="71">
        <v>18032</v>
      </c>
      <c r="I6" s="71">
        <v>18837</v>
      </c>
      <c r="J6" s="71">
        <v>19652</v>
      </c>
      <c r="K6" s="71">
        <v>22169</v>
      </c>
      <c r="L6" s="12">
        <f t="shared" si="0"/>
        <v>2517</v>
      </c>
      <c r="M6" s="8">
        <f t="shared" si="1"/>
        <v>0.12807856706696519</v>
      </c>
    </row>
    <row r="7" spans="1:16" x14ac:dyDescent="0.3">
      <c r="A7" t="s">
        <v>19</v>
      </c>
      <c r="B7" s="71">
        <v>16296</v>
      </c>
      <c r="C7" s="71">
        <v>17247</v>
      </c>
      <c r="D7" s="71">
        <v>18099</v>
      </c>
      <c r="E7" s="71">
        <v>19158</v>
      </c>
      <c r="F7" s="71">
        <v>20354</v>
      </c>
      <c r="G7" s="71">
        <v>21202</v>
      </c>
      <c r="H7" s="71">
        <v>22328</v>
      </c>
      <c r="I7" s="71">
        <v>23589</v>
      </c>
      <c r="J7" s="71">
        <v>24312</v>
      </c>
      <c r="K7" s="71">
        <v>25079</v>
      </c>
      <c r="L7" s="12">
        <f t="shared" si="0"/>
        <v>767</v>
      </c>
      <c r="M7" s="8">
        <f t="shared" si="1"/>
        <v>3.154820664692333E-2</v>
      </c>
    </row>
    <row r="8" spans="1:16" x14ac:dyDescent="0.3">
      <c r="A8" t="s">
        <v>26</v>
      </c>
      <c r="B8" s="71">
        <v>4766</v>
      </c>
      <c r="C8" s="71">
        <v>4990</v>
      </c>
      <c r="D8" s="71">
        <v>5170</v>
      </c>
      <c r="E8" s="71">
        <v>5304</v>
      </c>
      <c r="F8" s="71">
        <v>5662</v>
      </c>
      <c r="G8" s="71">
        <v>6344</v>
      </c>
      <c r="H8" s="71">
        <v>6845</v>
      </c>
      <c r="I8" s="71">
        <v>7022</v>
      </c>
      <c r="J8" s="71">
        <v>7701</v>
      </c>
      <c r="K8" s="71">
        <v>8308</v>
      </c>
      <c r="L8" s="12">
        <f t="shared" si="0"/>
        <v>607</v>
      </c>
      <c r="M8" s="8">
        <f t="shared" si="1"/>
        <v>7.8820932346448519E-2</v>
      </c>
    </row>
    <row r="9" spans="1:16" x14ac:dyDescent="0.3">
      <c r="A9" t="s">
        <v>6</v>
      </c>
      <c r="B9" s="71">
        <v>9173</v>
      </c>
      <c r="C9" s="71">
        <v>9680</v>
      </c>
      <c r="D9" s="71">
        <v>10211</v>
      </c>
      <c r="E9" s="71">
        <v>11382</v>
      </c>
      <c r="F9" s="71">
        <v>12074</v>
      </c>
      <c r="G9" s="71">
        <v>12776</v>
      </c>
      <c r="H9" s="71">
        <v>13246</v>
      </c>
      <c r="I9" s="71">
        <v>13571</v>
      </c>
      <c r="J9" s="71">
        <v>14629</v>
      </c>
      <c r="K9" s="71">
        <v>15371</v>
      </c>
      <c r="L9" s="12">
        <f t="shared" si="0"/>
        <v>742</v>
      </c>
      <c r="M9" s="8">
        <f t="shared" si="1"/>
        <v>5.0721170278214503E-2</v>
      </c>
    </row>
    <row r="10" spans="1:16" x14ac:dyDescent="0.3">
      <c r="A10" t="s">
        <v>20</v>
      </c>
      <c r="B10" s="71">
        <v>27365</v>
      </c>
      <c r="C10" s="71">
        <v>28902</v>
      </c>
      <c r="D10" s="71">
        <v>32205</v>
      </c>
      <c r="E10" s="71">
        <v>35462</v>
      </c>
      <c r="F10" s="71">
        <v>37019</v>
      </c>
      <c r="G10" s="71">
        <v>39895</v>
      </c>
      <c r="H10" s="71">
        <v>41928</v>
      </c>
      <c r="I10" s="71">
        <v>43668</v>
      </c>
      <c r="J10" s="71">
        <v>45811</v>
      </c>
      <c r="K10" s="71">
        <v>49303</v>
      </c>
      <c r="L10" s="12">
        <f t="shared" si="0"/>
        <v>3492</v>
      </c>
      <c r="M10" s="8">
        <f t="shared" si="1"/>
        <v>7.6226233873960408E-2</v>
      </c>
    </row>
    <row r="11" spans="1:16" x14ac:dyDescent="0.3">
      <c r="A11" t="s">
        <v>16</v>
      </c>
      <c r="B11" s="71">
        <v>16857</v>
      </c>
      <c r="C11" s="71">
        <v>17595</v>
      </c>
      <c r="D11" s="71">
        <v>18584</v>
      </c>
      <c r="E11" s="71">
        <v>20124</v>
      </c>
      <c r="F11" s="71">
        <v>21846</v>
      </c>
      <c r="G11" s="71">
        <v>23613</v>
      </c>
      <c r="H11" s="71">
        <v>24874</v>
      </c>
      <c r="I11" s="71">
        <v>25409</v>
      </c>
      <c r="J11" s="71">
        <v>26977</v>
      </c>
      <c r="K11" s="71">
        <v>28921</v>
      </c>
      <c r="L11" s="12">
        <f>K11-J11</f>
        <v>1944</v>
      </c>
      <c r="M11" s="8">
        <f t="shared" si="1"/>
        <v>7.2061385624791488E-2</v>
      </c>
    </row>
    <row r="12" spans="1:16" s="1" customFormat="1" x14ac:dyDescent="0.3">
      <c r="A12" t="s">
        <v>34</v>
      </c>
      <c r="B12" s="117">
        <v>165839</v>
      </c>
      <c r="C12" s="117">
        <v>175451</v>
      </c>
      <c r="D12" s="117">
        <v>187669</v>
      </c>
      <c r="E12" s="117">
        <v>200808</v>
      </c>
      <c r="F12" s="117">
        <v>213895</v>
      </c>
      <c r="G12" s="117">
        <v>228450</v>
      </c>
      <c r="H12" s="117">
        <v>243256</v>
      </c>
      <c r="I12" s="117">
        <v>253628</v>
      </c>
      <c r="J12" s="117">
        <v>271388</v>
      </c>
      <c r="K12" s="117">
        <v>294072</v>
      </c>
      <c r="L12" s="12">
        <f t="shared" si="0"/>
        <v>22684</v>
      </c>
      <c r="M12" s="8">
        <f t="shared" si="1"/>
        <v>8.3585125355579465E-2</v>
      </c>
    </row>
    <row r="14" spans="1:16" x14ac:dyDescent="0.3">
      <c r="B14" s="178" t="s">
        <v>0</v>
      </c>
      <c r="C14" s="178" t="s">
        <v>1</v>
      </c>
      <c r="D14" s="178" t="s">
        <v>2</v>
      </c>
      <c r="E14" s="178" t="s">
        <v>3</v>
      </c>
      <c r="F14" s="178" t="s">
        <v>116</v>
      </c>
      <c r="G14" s="178" t="s">
        <v>117</v>
      </c>
      <c r="H14" s="178" t="s">
        <v>118</v>
      </c>
      <c r="I14" s="178" t="s">
        <v>32</v>
      </c>
      <c r="J14" s="178" t="s">
        <v>142</v>
      </c>
      <c r="K14" s="178" t="s">
        <v>143</v>
      </c>
      <c r="L14" s="1" t="s">
        <v>158</v>
      </c>
      <c r="M14" s="1" t="s">
        <v>159</v>
      </c>
      <c r="N14" s="1" t="s">
        <v>144</v>
      </c>
      <c r="O14" s="1" t="s">
        <v>145</v>
      </c>
    </row>
    <row r="15" spans="1:16" x14ac:dyDescent="0.3">
      <c r="A15" s="2" t="s">
        <v>64</v>
      </c>
      <c r="B15" s="12">
        <f>B4+B8+B11</f>
        <v>29537</v>
      </c>
      <c r="C15" s="12">
        <f t="shared" ref="C15:K15" si="2">C4+C8+C11</f>
        <v>30837</v>
      </c>
      <c r="D15" s="12">
        <f t="shared" si="2"/>
        <v>32227</v>
      </c>
      <c r="E15" s="12">
        <f t="shared" si="2"/>
        <v>34055</v>
      </c>
      <c r="F15" s="12">
        <f t="shared" si="2"/>
        <v>36846</v>
      </c>
      <c r="G15" s="12">
        <f t="shared" si="2"/>
        <v>39901</v>
      </c>
      <c r="H15" s="12">
        <f t="shared" si="2"/>
        <v>42341</v>
      </c>
      <c r="I15" s="12">
        <f t="shared" si="2"/>
        <v>43093</v>
      </c>
      <c r="J15" s="12">
        <f t="shared" si="2"/>
        <v>45750</v>
      </c>
      <c r="K15" s="12">
        <f t="shared" si="2"/>
        <v>48259</v>
      </c>
      <c r="L15" s="12">
        <f>K15-J15</f>
        <v>2509</v>
      </c>
      <c r="M15" s="8">
        <f>L15/J15</f>
        <v>5.4841530054644809E-2</v>
      </c>
      <c r="N15" s="12">
        <f>K15-B15</f>
        <v>18722</v>
      </c>
      <c r="O15" s="8">
        <f>N15/B15</f>
        <v>0.63384907065714191</v>
      </c>
      <c r="P15" s="8">
        <f>L15/$L$18</f>
        <v>0.11060659495679774</v>
      </c>
    </row>
    <row r="16" spans="1:16" x14ac:dyDescent="0.3">
      <c r="A16" s="2" t="s">
        <v>59</v>
      </c>
      <c r="B16" s="12">
        <f>B6+B7+B9+B10</f>
        <v>69265</v>
      </c>
      <c r="C16" s="12">
        <f t="shared" ref="C16:K16" si="3">C6+C7+C9+C10</f>
        <v>73099</v>
      </c>
      <c r="D16" s="12">
        <f t="shared" si="3"/>
        <v>78650</v>
      </c>
      <c r="E16" s="12">
        <f t="shared" si="3"/>
        <v>84196</v>
      </c>
      <c r="F16" s="12">
        <f t="shared" si="3"/>
        <v>86123</v>
      </c>
      <c r="G16" s="12">
        <f t="shared" si="3"/>
        <v>91430</v>
      </c>
      <c r="H16" s="12">
        <f t="shared" si="3"/>
        <v>95534</v>
      </c>
      <c r="I16" s="12">
        <f t="shared" si="3"/>
        <v>99665</v>
      </c>
      <c r="J16" s="12">
        <f t="shared" si="3"/>
        <v>104404</v>
      </c>
      <c r="K16" s="12">
        <f t="shared" si="3"/>
        <v>111922</v>
      </c>
      <c r="L16" s="12">
        <f>K16-J16</f>
        <v>7518</v>
      </c>
      <c r="M16" s="8">
        <f>L16/J16</f>
        <v>7.2008735297498183E-2</v>
      </c>
      <c r="N16" s="12">
        <f>K16-B16</f>
        <v>42657</v>
      </c>
      <c r="O16" s="8">
        <f>N16/B16</f>
        <v>0.61585216198657333</v>
      </c>
      <c r="P16" s="8">
        <f t="shared" ref="P16:P18" si="4">L16/$L$18</f>
        <v>0.33142302944806912</v>
      </c>
    </row>
    <row r="17" spans="1:16" x14ac:dyDescent="0.3">
      <c r="A17" s="2" t="s">
        <v>9</v>
      </c>
      <c r="B17" s="9">
        <f>B5</f>
        <v>67037</v>
      </c>
      <c r="C17" s="9">
        <f t="shared" ref="C17:K17" si="5">C5</f>
        <v>71515</v>
      </c>
      <c r="D17" s="9">
        <f t="shared" si="5"/>
        <v>76792</v>
      </c>
      <c r="E17" s="9">
        <f t="shared" si="5"/>
        <v>82557</v>
      </c>
      <c r="F17" s="9">
        <f t="shared" si="5"/>
        <v>90926</v>
      </c>
      <c r="G17" s="9">
        <f t="shared" si="5"/>
        <v>97119</v>
      </c>
      <c r="H17" s="9">
        <f t="shared" si="5"/>
        <v>105381</v>
      </c>
      <c r="I17" s="9">
        <f t="shared" si="5"/>
        <v>110870</v>
      </c>
      <c r="J17" s="9">
        <f t="shared" si="5"/>
        <v>121234</v>
      </c>
      <c r="K17" s="9">
        <f t="shared" si="5"/>
        <v>133891</v>
      </c>
      <c r="L17" s="9">
        <f>K17-J17</f>
        <v>12657</v>
      </c>
      <c r="M17" s="8">
        <f>L17/J17</f>
        <v>0.1044014055462989</v>
      </c>
      <c r="N17" s="12">
        <f>K17-B17</f>
        <v>66854</v>
      </c>
      <c r="O17" s="8">
        <f>N17/B17</f>
        <v>0.9972701642376598</v>
      </c>
      <c r="P17" s="8">
        <f t="shared" si="4"/>
        <v>0.55797037559513318</v>
      </c>
    </row>
    <row r="18" spans="1:16" x14ac:dyDescent="0.3">
      <c r="A18" s="2" t="s">
        <v>61</v>
      </c>
      <c r="B18" s="167">
        <f>SUM(B15:B17)</f>
        <v>165839</v>
      </c>
      <c r="C18" s="167">
        <f t="shared" ref="C18:K18" si="6">SUM(C15:C17)</f>
        <v>175451</v>
      </c>
      <c r="D18" s="167">
        <f t="shared" si="6"/>
        <v>187669</v>
      </c>
      <c r="E18" s="167">
        <f t="shared" si="6"/>
        <v>200808</v>
      </c>
      <c r="F18" s="167">
        <f t="shared" si="6"/>
        <v>213895</v>
      </c>
      <c r="G18" s="167">
        <f t="shared" si="6"/>
        <v>228450</v>
      </c>
      <c r="H18" s="167">
        <f t="shared" si="6"/>
        <v>243256</v>
      </c>
      <c r="I18" s="167">
        <f t="shared" si="6"/>
        <v>253628</v>
      </c>
      <c r="J18" s="167">
        <f t="shared" si="6"/>
        <v>271388</v>
      </c>
      <c r="K18" s="167">
        <f t="shared" si="6"/>
        <v>294072</v>
      </c>
      <c r="L18" s="12">
        <f>K18-J18</f>
        <v>22684</v>
      </c>
      <c r="M18" s="8">
        <f>L18/J18</f>
        <v>8.3585125355579465E-2</v>
      </c>
      <c r="N18" s="12">
        <f>K18-B18</f>
        <v>128233</v>
      </c>
      <c r="O18" s="8">
        <f>N18/B18</f>
        <v>0.77323789940846244</v>
      </c>
      <c r="P18" s="8">
        <f t="shared" si="4"/>
        <v>1</v>
      </c>
    </row>
    <row r="20" spans="1:16" x14ac:dyDescent="0.3">
      <c r="B20" s="178" t="s">
        <v>0</v>
      </c>
      <c r="C20" s="178" t="s">
        <v>1</v>
      </c>
      <c r="D20" s="178" t="s">
        <v>2</v>
      </c>
      <c r="E20" s="178" t="s">
        <v>3</v>
      </c>
      <c r="F20" s="178" t="s">
        <v>116</v>
      </c>
      <c r="G20" s="178" t="s">
        <v>117</v>
      </c>
      <c r="H20" s="178" t="s">
        <v>118</v>
      </c>
      <c r="I20" s="178" t="s">
        <v>32</v>
      </c>
      <c r="J20" s="178" t="s">
        <v>142</v>
      </c>
      <c r="K20" s="178" t="s">
        <v>143</v>
      </c>
    </row>
    <row r="21" spans="1:16" x14ac:dyDescent="0.3">
      <c r="A21" s="2" t="s">
        <v>64</v>
      </c>
      <c r="B21" s="8">
        <f t="shared" ref="B21:K21" si="7">B15/B18</f>
        <v>0.17810647676360808</v>
      </c>
      <c r="C21" s="8">
        <f t="shared" si="7"/>
        <v>0.17575847387589696</v>
      </c>
      <c r="D21" s="8">
        <f t="shared" si="7"/>
        <v>0.17172255407126377</v>
      </c>
      <c r="E21" s="8">
        <f t="shared" si="7"/>
        <v>0.16958985697780965</v>
      </c>
      <c r="F21" s="8">
        <f t="shared" si="7"/>
        <v>0.17226209121297834</v>
      </c>
      <c r="G21" s="8">
        <f t="shared" si="7"/>
        <v>0.17465966294594004</v>
      </c>
      <c r="H21" s="8">
        <f t="shared" si="7"/>
        <v>0.17405942710560068</v>
      </c>
      <c r="I21" s="8">
        <f t="shared" si="7"/>
        <v>0.16990631949153878</v>
      </c>
      <c r="J21" s="8">
        <f t="shared" si="7"/>
        <v>0.16857782952820316</v>
      </c>
      <c r="K21" s="8">
        <f t="shared" si="7"/>
        <v>0.16410606926194946</v>
      </c>
    </row>
    <row r="22" spans="1:16" x14ac:dyDescent="0.3">
      <c r="A22" s="2" t="s">
        <v>59</v>
      </c>
      <c r="B22" s="8">
        <f>B16/B18</f>
        <v>0.4176641200200194</v>
      </c>
      <c r="C22" s="8">
        <f t="shared" ref="C22:K22" si="8">C16/C18</f>
        <v>0.4166348439165351</v>
      </c>
      <c r="D22" s="8">
        <f t="shared" si="8"/>
        <v>0.41908892784636781</v>
      </c>
      <c r="E22" s="8">
        <f t="shared" si="8"/>
        <v>0.41928608421975222</v>
      </c>
      <c r="F22" s="8">
        <f t="shared" si="8"/>
        <v>0.40264148297061642</v>
      </c>
      <c r="G22" s="8">
        <f t="shared" si="8"/>
        <v>0.40021886627270736</v>
      </c>
      <c r="H22" s="8">
        <f t="shared" si="8"/>
        <v>0.39273029236688922</v>
      </c>
      <c r="I22" s="8">
        <f t="shared" si="8"/>
        <v>0.39295740217957009</v>
      </c>
      <c r="J22" s="8">
        <f t="shared" si="8"/>
        <v>0.38470381888661254</v>
      </c>
      <c r="K22" s="8">
        <f t="shared" si="8"/>
        <v>0.38059386816833973</v>
      </c>
    </row>
    <row r="23" spans="1:16" x14ac:dyDescent="0.3">
      <c r="A23" s="2" t="s">
        <v>9</v>
      </c>
      <c r="B23" s="8">
        <f t="shared" ref="B23:K23" si="9">B17/B18</f>
        <v>0.40422940321637252</v>
      </c>
      <c r="C23" s="8">
        <f t="shared" si="9"/>
        <v>0.40760668220756791</v>
      </c>
      <c r="D23" s="8">
        <f t="shared" si="9"/>
        <v>0.40918851808236845</v>
      </c>
      <c r="E23" s="8">
        <f t="shared" si="9"/>
        <v>0.41112405880243813</v>
      </c>
      <c r="F23" s="8">
        <f t="shared" si="9"/>
        <v>0.42509642581640522</v>
      </c>
      <c r="G23" s="8">
        <f t="shared" si="9"/>
        <v>0.4251214707813526</v>
      </c>
      <c r="H23" s="8">
        <f t="shared" si="9"/>
        <v>0.43321028052751009</v>
      </c>
      <c r="I23" s="8">
        <f t="shared" si="9"/>
        <v>0.43713627832889113</v>
      </c>
      <c r="J23" s="8">
        <f t="shared" si="9"/>
        <v>0.4467183515851843</v>
      </c>
      <c r="K23" s="8">
        <f t="shared" si="9"/>
        <v>0.45530006256971084</v>
      </c>
    </row>
    <row r="24" spans="1:16" x14ac:dyDescent="0.3">
      <c r="K24" s="17"/>
    </row>
    <row r="25" spans="1:1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6" x14ac:dyDescent="0.3">
      <c r="A26" s="2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6" x14ac:dyDescent="0.3">
      <c r="A27" s="2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6" x14ac:dyDescent="0.3">
      <c r="A28" s="2"/>
      <c r="B28" s="8"/>
      <c r="C28" s="8"/>
      <c r="D28" s="8"/>
      <c r="E28" s="8"/>
      <c r="F28" s="8"/>
      <c r="G28" s="8"/>
      <c r="H28" s="8"/>
      <c r="I28" s="8"/>
      <c r="J28" s="8"/>
      <c r="K28" s="8"/>
    </row>
    <row r="46" spans="1:1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3">
      <c r="A47" s="110"/>
      <c r="B47" s="111" t="str">
        <f>B20</f>
        <v>2013</v>
      </c>
      <c r="C47" s="111" t="str">
        <f t="shared" ref="C47:K47" si="10">C20</f>
        <v>2014</v>
      </c>
      <c r="D47" s="111" t="str">
        <f t="shared" si="10"/>
        <v>2015</v>
      </c>
      <c r="E47" s="111" t="str">
        <f t="shared" si="10"/>
        <v>2016</v>
      </c>
      <c r="F47" s="111" t="str">
        <f t="shared" si="10"/>
        <v>2017</v>
      </c>
      <c r="G47" s="111" t="str">
        <f t="shared" si="10"/>
        <v>2018</v>
      </c>
      <c r="H47" s="111" t="str">
        <f t="shared" si="10"/>
        <v>2019</v>
      </c>
      <c r="I47" s="111" t="str">
        <f t="shared" si="10"/>
        <v>2020</v>
      </c>
      <c r="J47" s="111" t="str">
        <f t="shared" si="10"/>
        <v>2021</v>
      </c>
      <c r="K47" s="111" t="str">
        <f t="shared" si="10"/>
        <v>2022</v>
      </c>
    </row>
    <row r="48" spans="1:11" x14ac:dyDescent="0.3">
      <c r="A48" s="114" t="s">
        <v>64</v>
      </c>
      <c r="B48" s="112">
        <f>B15</f>
        <v>29537</v>
      </c>
      <c r="C48" s="112">
        <f t="shared" ref="C48:K48" si="11">C15</f>
        <v>30837</v>
      </c>
      <c r="D48" s="112">
        <f t="shared" si="11"/>
        <v>32227</v>
      </c>
      <c r="E48" s="112">
        <f t="shared" si="11"/>
        <v>34055</v>
      </c>
      <c r="F48" s="112">
        <f t="shared" si="11"/>
        <v>36846</v>
      </c>
      <c r="G48" s="112">
        <f t="shared" si="11"/>
        <v>39901</v>
      </c>
      <c r="H48" s="112">
        <f t="shared" si="11"/>
        <v>42341</v>
      </c>
      <c r="I48" s="112">
        <f t="shared" si="11"/>
        <v>43093</v>
      </c>
      <c r="J48" s="112">
        <f t="shared" si="11"/>
        <v>45750</v>
      </c>
      <c r="K48" s="112">
        <f t="shared" si="11"/>
        <v>48259</v>
      </c>
    </row>
    <row r="49" spans="1:11" x14ac:dyDescent="0.3">
      <c r="A49" s="115" t="s">
        <v>59</v>
      </c>
      <c r="B49" s="116">
        <f t="shared" ref="B49:K50" si="12">B16</f>
        <v>69265</v>
      </c>
      <c r="C49" s="116">
        <f t="shared" si="12"/>
        <v>73099</v>
      </c>
      <c r="D49" s="116">
        <f t="shared" si="12"/>
        <v>78650</v>
      </c>
      <c r="E49" s="116">
        <f t="shared" si="12"/>
        <v>84196</v>
      </c>
      <c r="F49" s="116">
        <f t="shared" si="12"/>
        <v>86123</v>
      </c>
      <c r="G49" s="116">
        <f t="shared" si="12"/>
        <v>91430</v>
      </c>
      <c r="H49" s="116">
        <f t="shared" si="12"/>
        <v>95534</v>
      </c>
      <c r="I49" s="116">
        <f t="shared" si="12"/>
        <v>99665</v>
      </c>
      <c r="J49" s="116">
        <f t="shared" si="12"/>
        <v>104404</v>
      </c>
      <c r="K49" s="116">
        <f t="shared" si="12"/>
        <v>111922</v>
      </c>
    </row>
    <row r="50" spans="1:11" x14ac:dyDescent="0.3">
      <c r="A50" s="114" t="s">
        <v>9</v>
      </c>
      <c r="B50" s="112">
        <f t="shared" si="12"/>
        <v>67037</v>
      </c>
      <c r="C50" s="112">
        <f t="shared" si="12"/>
        <v>71515</v>
      </c>
      <c r="D50" s="112">
        <f t="shared" si="12"/>
        <v>76792</v>
      </c>
      <c r="E50" s="112">
        <f t="shared" si="12"/>
        <v>82557</v>
      </c>
      <c r="F50" s="112">
        <f t="shared" si="12"/>
        <v>90926</v>
      </c>
      <c r="G50" s="112">
        <f t="shared" si="12"/>
        <v>97119</v>
      </c>
      <c r="H50" s="112">
        <f t="shared" si="12"/>
        <v>105381</v>
      </c>
      <c r="I50" s="112">
        <f t="shared" si="12"/>
        <v>110870</v>
      </c>
      <c r="J50" s="112">
        <f t="shared" si="12"/>
        <v>121234</v>
      </c>
      <c r="K50" s="112">
        <f t="shared" si="12"/>
        <v>133891</v>
      </c>
    </row>
    <row r="51" spans="1:11" x14ac:dyDescent="0.3">
      <c r="A51" s="113" t="s">
        <v>61</v>
      </c>
      <c r="B51" s="116">
        <f>B12</f>
        <v>165839</v>
      </c>
      <c r="C51" s="116">
        <f t="shared" ref="C51:K51" si="13">C12</f>
        <v>175451</v>
      </c>
      <c r="D51" s="116">
        <f t="shared" si="13"/>
        <v>187669</v>
      </c>
      <c r="E51" s="116">
        <f t="shared" si="13"/>
        <v>200808</v>
      </c>
      <c r="F51" s="116">
        <f t="shared" si="13"/>
        <v>213895</v>
      </c>
      <c r="G51" s="116">
        <f t="shared" si="13"/>
        <v>228450</v>
      </c>
      <c r="H51" s="116">
        <f t="shared" si="13"/>
        <v>243256</v>
      </c>
      <c r="I51" s="116">
        <f t="shared" si="13"/>
        <v>253628</v>
      </c>
      <c r="J51" s="116">
        <f t="shared" si="13"/>
        <v>271388</v>
      </c>
      <c r="K51" s="116">
        <f t="shared" si="13"/>
        <v>294072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026C7-BDDF-4D39-AA70-9E16426879B5}">
  <sheetPr>
    <tabColor rgb="FF00B050"/>
  </sheetPr>
  <dimension ref="A1:P49"/>
  <sheetViews>
    <sheetView workbookViewId="0">
      <selection activeCell="L45" sqref="L45"/>
    </sheetView>
  </sheetViews>
  <sheetFormatPr defaultRowHeight="14.4" x14ac:dyDescent="0.3"/>
  <cols>
    <col min="1" max="1" width="42.109375" customWidth="1"/>
    <col min="2" max="2" width="17.109375" customWidth="1"/>
    <col min="3" max="3" width="9.5546875" customWidth="1"/>
    <col min="4" max="5" width="10" customWidth="1"/>
    <col min="6" max="6" width="9" customWidth="1"/>
    <col min="7" max="7" width="9.88671875" customWidth="1"/>
    <col min="8" max="9" width="9.5546875" customWidth="1"/>
    <col min="10" max="10" width="10.33203125" customWidth="1"/>
    <col min="11" max="11" width="10" customWidth="1"/>
    <col min="12" max="12" width="14.6640625" customWidth="1"/>
    <col min="13" max="13" width="17.5546875" customWidth="1"/>
    <col min="14" max="14" width="15" customWidth="1"/>
    <col min="15" max="15" width="12.88671875" customWidth="1"/>
    <col min="16" max="16" width="18.88671875" customWidth="1"/>
    <col min="18" max="18" width="20.44140625" customWidth="1"/>
  </cols>
  <sheetData>
    <row r="1" spans="1:16" x14ac:dyDescent="0.3">
      <c r="A1" s="1" t="s">
        <v>164</v>
      </c>
      <c r="B1" s="1"/>
    </row>
    <row r="3" spans="1:16" s="34" customFormat="1" x14ac:dyDescent="0.3">
      <c r="A3" s="59"/>
      <c r="B3" s="3">
        <v>2013</v>
      </c>
      <c r="C3" s="3">
        <v>2014</v>
      </c>
      <c r="D3" s="3">
        <v>2015</v>
      </c>
      <c r="E3" s="3">
        <v>2016</v>
      </c>
      <c r="F3" s="3">
        <v>2017</v>
      </c>
      <c r="G3" s="3">
        <v>2018</v>
      </c>
      <c r="H3" s="3">
        <v>2019</v>
      </c>
      <c r="I3" s="3">
        <v>2020</v>
      </c>
      <c r="J3" s="3">
        <v>2021</v>
      </c>
      <c r="K3" s="3">
        <v>2022</v>
      </c>
      <c r="L3" s="3" t="s">
        <v>158</v>
      </c>
      <c r="M3" s="3" t="s">
        <v>159</v>
      </c>
      <c r="N3" s="3" t="s">
        <v>144</v>
      </c>
      <c r="O3" s="3" t="s">
        <v>145</v>
      </c>
      <c r="P3" s="58" t="s">
        <v>163</v>
      </c>
    </row>
    <row r="4" spans="1:16" s="34" customFormat="1" x14ac:dyDescent="0.3">
      <c r="A4" s="58" t="s">
        <v>44</v>
      </c>
      <c r="B4" s="52">
        <f>B24+B16+B38+B27</f>
        <v>12593</v>
      </c>
      <c r="C4" s="52">
        <f t="shared" ref="C4:K4" si="0">C24+C16+C38+C27</f>
        <v>12909</v>
      </c>
      <c r="D4" s="52">
        <f t="shared" si="0"/>
        <v>15323</v>
      </c>
      <c r="E4" s="52">
        <f t="shared" si="0"/>
        <v>16073</v>
      </c>
      <c r="F4" s="52">
        <f t="shared" si="0"/>
        <v>17692</v>
      </c>
      <c r="G4" s="52">
        <f t="shared" si="0"/>
        <v>20173</v>
      </c>
      <c r="H4" s="52">
        <f t="shared" si="0"/>
        <v>20271</v>
      </c>
      <c r="I4" s="52">
        <f t="shared" si="0"/>
        <v>21989</v>
      </c>
      <c r="J4" s="52">
        <f t="shared" si="0"/>
        <v>23986</v>
      </c>
      <c r="K4" s="52">
        <f t="shared" si="0"/>
        <v>25657</v>
      </c>
      <c r="L4" s="62">
        <f>K4-J4</f>
        <v>1671</v>
      </c>
      <c r="M4" s="63">
        <f t="shared" ref="M4:M10" si="1">L4/J4</f>
        <v>6.9665638289001922E-2</v>
      </c>
      <c r="N4" s="62">
        <f t="shared" ref="N4:N10" si="2">K4-B4</f>
        <v>13064</v>
      </c>
      <c r="O4" s="63">
        <f t="shared" ref="O4:O10" si="3">N4/B4</f>
        <v>1.0374017311204637</v>
      </c>
      <c r="P4" s="63">
        <f t="shared" ref="P4:P10" si="4">L4/$L$10</f>
        <v>5.3167456807407171E-2</v>
      </c>
    </row>
    <row r="5" spans="1:16" s="34" customFormat="1" x14ac:dyDescent="0.3">
      <c r="A5" s="58" t="s">
        <v>45</v>
      </c>
      <c r="B5" s="52">
        <f>B17+B19+B26+B23+B29+B30+B31+B32+B36+B39+B40+B41+B42+B34</f>
        <v>158979</v>
      </c>
      <c r="C5" s="52">
        <f t="shared" ref="C5:K5" si="5">C17+C19+C26+C23+C29+C30+C31+C32+C36+C39+C40+C41+C42+C34</f>
        <v>165308</v>
      </c>
      <c r="D5" s="52">
        <f t="shared" si="5"/>
        <v>174121</v>
      </c>
      <c r="E5" s="52">
        <f t="shared" si="5"/>
        <v>180602</v>
      </c>
      <c r="F5" s="52">
        <f t="shared" si="5"/>
        <v>188181</v>
      </c>
      <c r="G5" s="52">
        <f t="shared" si="5"/>
        <v>197505</v>
      </c>
      <c r="H5" s="52">
        <f t="shared" si="5"/>
        <v>205439</v>
      </c>
      <c r="I5" s="52">
        <f t="shared" si="5"/>
        <v>209662</v>
      </c>
      <c r="J5" s="52">
        <f t="shared" si="5"/>
        <v>218777</v>
      </c>
      <c r="K5" s="196">
        <f t="shared" si="5"/>
        <v>229605</v>
      </c>
      <c r="L5" s="62">
        <f t="shared" ref="L5:L10" si="6">K5-J5</f>
        <v>10828</v>
      </c>
      <c r="M5" s="63">
        <f t="shared" si="1"/>
        <v>4.9493319681685001E-2</v>
      </c>
      <c r="N5" s="62">
        <f t="shared" si="2"/>
        <v>70626</v>
      </c>
      <c r="O5" s="63">
        <f t="shared" si="3"/>
        <v>0.44424735342403715</v>
      </c>
      <c r="P5" s="63">
        <f t="shared" si="4"/>
        <v>0.3445225746921633</v>
      </c>
    </row>
    <row r="6" spans="1:16" s="61" customFormat="1" x14ac:dyDescent="0.3">
      <c r="A6" s="59" t="s">
        <v>46</v>
      </c>
      <c r="B6" s="60">
        <f>B4+B5</f>
        <v>171572</v>
      </c>
      <c r="C6" s="60">
        <f t="shared" ref="C6:K6" si="7">C4+C5</f>
        <v>178217</v>
      </c>
      <c r="D6" s="60">
        <f t="shared" si="7"/>
        <v>189444</v>
      </c>
      <c r="E6" s="60">
        <f t="shared" si="7"/>
        <v>196675</v>
      </c>
      <c r="F6" s="60">
        <f t="shared" si="7"/>
        <v>205873</v>
      </c>
      <c r="G6" s="60">
        <f t="shared" si="7"/>
        <v>217678</v>
      </c>
      <c r="H6" s="60">
        <f t="shared" si="7"/>
        <v>225710</v>
      </c>
      <c r="I6" s="60">
        <f t="shared" si="7"/>
        <v>231651</v>
      </c>
      <c r="J6" s="60">
        <f t="shared" si="7"/>
        <v>242763</v>
      </c>
      <c r="K6" s="60">
        <f t="shared" si="7"/>
        <v>255262</v>
      </c>
      <c r="L6" s="37">
        <f t="shared" si="6"/>
        <v>12499</v>
      </c>
      <c r="M6" s="38">
        <f t="shared" si="1"/>
        <v>5.1486429151065029E-2</v>
      </c>
      <c r="N6" s="37">
        <f t="shared" si="2"/>
        <v>83690</v>
      </c>
      <c r="O6" s="38">
        <f t="shared" si="3"/>
        <v>0.48778355442613014</v>
      </c>
      <c r="P6" s="38">
        <f t="shared" si="4"/>
        <v>0.39769003149957044</v>
      </c>
    </row>
    <row r="7" spans="1:16" s="34" customFormat="1" x14ac:dyDescent="0.3">
      <c r="A7" s="58" t="s">
        <v>47</v>
      </c>
      <c r="B7" s="66">
        <f>B18+B28+B35+B25</f>
        <v>47168</v>
      </c>
      <c r="C7" s="66">
        <f t="shared" ref="C7:K7" si="8">C18+C28+C35+C25</f>
        <v>52262</v>
      </c>
      <c r="D7" s="66">
        <f t="shared" si="8"/>
        <v>57124</v>
      </c>
      <c r="E7" s="66">
        <f t="shared" si="8"/>
        <v>61618</v>
      </c>
      <c r="F7" s="66">
        <f t="shared" si="8"/>
        <v>66583</v>
      </c>
      <c r="G7" s="66">
        <f t="shared" si="8"/>
        <v>70071</v>
      </c>
      <c r="H7" s="66">
        <f t="shared" si="8"/>
        <v>75710</v>
      </c>
      <c r="I7" s="66">
        <f t="shared" si="8"/>
        <v>77514</v>
      </c>
      <c r="J7" s="66">
        <f t="shared" si="8"/>
        <v>83467</v>
      </c>
      <c r="K7" s="66">
        <f t="shared" si="8"/>
        <v>90351</v>
      </c>
      <c r="L7" s="62">
        <f t="shared" si="6"/>
        <v>6884</v>
      </c>
      <c r="M7" s="63">
        <f t="shared" si="1"/>
        <v>8.2475708962823635E-2</v>
      </c>
      <c r="N7" s="62">
        <f t="shared" si="2"/>
        <v>43183</v>
      </c>
      <c r="O7" s="63">
        <f t="shared" si="3"/>
        <v>0.91551475576662145</v>
      </c>
      <c r="P7" s="63">
        <f t="shared" si="4"/>
        <v>0.21903337681758886</v>
      </c>
    </row>
    <row r="8" spans="1:16" s="34" customFormat="1" x14ac:dyDescent="0.3">
      <c r="A8" s="58" t="s">
        <v>48</v>
      </c>
      <c r="B8" s="52">
        <f>B20+B21+B22+B37+B33</f>
        <v>70614</v>
      </c>
      <c r="C8" s="52">
        <f t="shared" ref="C8:K8" si="9">C20+C21+C22+C37+C33</f>
        <v>75628</v>
      </c>
      <c r="D8" s="52">
        <f t="shared" si="9"/>
        <v>81243</v>
      </c>
      <c r="E8" s="52">
        <f t="shared" si="9"/>
        <v>89074</v>
      </c>
      <c r="F8" s="52">
        <f t="shared" si="9"/>
        <v>97297</v>
      </c>
      <c r="G8" s="52">
        <f t="shared" si="9"/>
        <v>104575</v>
      </c>
      <c r="H8" s="52">
        <f t="shared" si="9"/>
        <v>112560</v>
      </c>
      <c r="I8" s="52">
        <f t="shared" si="9"/>
        <v>116797</v>
      </c>
      <c r="J8" s="52">
        <f t="shared" si="9"/>
        <v>127319</v>
      </c>
      <c r="K8" s="52">
        <f t="shared" si="9"/>
        <v>139365</v>
      </c>
      <c r="L8" s="62">
        <f t="shared" si="6"/>
        <v>12046</v>
      </c>
      <c r="M8" s="63">
        <f t="shared" si="1"/>
        <v>9.4612744366512458E-2</v>
      </c>
      <c r="N8" s="62">
        <f t="shared" si="2"/>
        <v>68751</v>
      </c>
      <c r="O8" s="63">
        <f t="shared" si="3"/>
        <v>0.97361712974764214</v>
      </c>
      <c r="P8" s="63">
        <f t="shared" si="4"/>
        <v>0.38327659168284067</v>
      </c>
    </row>
    <row r="9" spans="1:16" s="61" customFormat="1" x14ac:dyDescent="0.3">
      <c r="A9" s="59" t="s">
        <v>49</v>
      </c>
      <c r="B9" s="60">
        <f>B7+B8</f>
        <v>117782</v>
      </c>
      <c r="C9" s="60">
        <f t="shared" ref="C9:K9" si="10">C7+C8</f>
        <v>127890</v>
      </c>
      <c r="D9" s="60">
        <f t="shared" si="10"/>
        <v>138367</v>
      </c>
      <c r="E9" s="60">
        <f t="shared" si="10"/>
        <v>150692</v>
      </c>
      <c r="F9" s="60">
        <f t="shared" si="10"/>
        <v>163880</v>
      </c>
      <c r="G9" s="60">
        <f t="shared" si="10"/>
        <v>174646</v>
      </c>
      <c r="H9" s="60">
        <f t="shared" si="10"/>
        <v>188270</v>
      </c>
      <c r="I9" s="60">
        <f t="shared" si="10"/>
        <v>194311</v>
      </c>
      <c r="J9" s="60">
        <f t="shared" si="10"/>
        <v>210786</v>
      </c>
      <c r="K9" s="60">
        <f t="shared" si="10"/>
        <v>229716</v>
      </c>
      <c r="L9" s="37">
        <f t="shared" si="6"/>
        <v>18930</v>
      </c>
      <c r="M9" s="38">
        <f t="shared" si="1"/>
        <v>8.9806723406677863E-2</v>
      </c>
      <c r="N9" s="37">
        <f t="shared" si="2"/>
        <v>111934</v>
      </c>
      <c r="O9" s="38">
        <f t="shared" si="3"/>
        <v>0.95034894975463147</v>
      </c>
      <c r="P9" s="38">
        <f t="shared" si="4"/>
        <v>0.6023099685004295</v>
      </c>
    </row>
    <row r="10" spans="1:16" s="34" customFormat="1" x14ac:dyDescent="0.3">
      <c r="A10" s="59" t="s">
        <v>50</v>
      </c>
      <c r="B10" s="60">
        <f>B6+B9</f>
        <v>289354</v>
      </c>
      <c r="C10" s="60">
        <f t="shared" ref="C10:K10" si="11">C6+C9</f>
        <v>306107</v>
      </c>
      <c r="D10" s="60">
        <f t="shared" si="11"/>
        <v>327811</v>
      </c>
      <c r="E10" s="60">
        <f t="shared" si="11"/>
        <v>347367</v>
      </c>
      <c r="F10" s="60">
        <f t="shared" si="11"/>
        <v>369753</v>
      </c>
      <c r="G10" s="60">
        <f t="shared" si="11"/>
        <v>392324</v>
      </c>
      <c r="H10" s="60">
        <f t="shared" si="11"/>
        <v>413980</v>
      </c>
      <c r="I10" s="60">
        <f t="shared" si="11"/>
        <v>425962</v>
      </c>
      <c r="J10" s="60">
        <f t="shared" si="11"/>
        <v>453549</v>
      </c>
      <c r="K10" s="60">
        <f t="shared" si="11"/>
        <v>484978</v>
      </c>
      <c r="L10" s="37">
        <f t="shared" si="6"/>
        <v>31429</v>
      </c>
      <c r="M10" s="38">
        <f t="shared" si="1"/>
        <v>6.9295710055583853E-2</v>
      </c>
      <c r="N10" s="37">
        <f t="shared" si="2"/>
        <v>195624</v>
      </c>
      <c r="O10" s="38">
        <f t="shared" si="3"/>
        <v>0.67607152484499955</v>
      </c>
      <c r="P10" s="38">
        <f t="shared" si="4"/>
        <v>1</v>
      </c>
    </row>
    <row r="12" spans="1:16" x14ac:dyDescent="0.3">
      <c r="N12" s="12"/>
    </row>
    <row r="15" spans="1:16" x14ac:dyDescent="0.3">
      <c r="A15" s="3" t="s">
        <v>33</v>
      </c>
      <c r="B15" s="3" t="s">
        <v>0</v>
      </c>
      <c r="C15" s="3" t="s">
        <v>1</v>
      </c>
      <c r="D15" s="3" t="s">
        <v>2</v>
      </c>
      <c r="E15" s="3" t="s">
        <v>3</v>
      </c>
      <c r="F15" s="3" t="s">
        <v>116</v>
      </c>
      <c r="G15" s="3" t="s">
        <v>117</v>
      </c>
      <c r="H15" s="3" t="s">
        <v>118</v>
      </c>
      <c r="I15" s="3" t="s">
        <v>32</v>
      </c>
      <c r="J15" s="3" t="s">
        <v>142</v>
      </c>
      <c r="K15" s="3" t="s">
        <v>143</v>
      </c>
      <c r="L15" s="3" t="s">
        <v>158</v>
      </c>
      <c r="M15" s="3" t="s">
        <v>159</v>
      </c>
      <c r="N15" s="3" t="s">
        <v>165</v>
      </c>
      <c r="O15" s="3" t="s">
        <v>145</v>
      </c>
      <c r="P15" s="36"/>
    </row>
    <row r="16" spans="1:16" s="34" customFormat="1" x14ac:dyDescent="0.3">
      <c r="A16" s="58" t="s">
        <v>139</v>
      </c>
      <c r="B16">
        <v>3010</v>
      </c>
      <c r="C16">
        <v>3033</v>
      </c>
      <c r="D16">
        <v>3120</v>
      </c>
      <c r="E16">
        <v>3076</v>
      </c>
      <c r="F16">
        <v>3254</v>
      </c>
      <c r="G16">
        <v>3445</v>
      </c>
      <c r="H16">
        <v>3319</v>
      </c>
      <c r="I16">
        <v>3274</v>
      </c>
      <c r="J16">
        <v>3431</v>
      </c>
      <c r="K16" s="195">
        <v>3390</v>
      </c>
      <c r="L16" s="37">
        <f>K16-J16</f>
        <v>-41</v>
      </c>
      <c r="M16" s="38">
        <f>L16/J16</f>
        <v>-1.1949868842902944E-2</v>
      </c>
      <c r="N16" s="37">
        <f>K16-B16</f>
        <v>380</v>
      </c>
      <c r="O16" s="38">
        <f>N16/B16</f>
        <v>0.12624584717607973</v>
      </c>
      <c r="P16" s="38">
        <f>L16/$L$10</f>
        <v>-1.3045276655318336E-3</v>
      </c>
    </row>
    <row r="17" spans="1:16" s="34" customFormat="1" x14ac:dyDescent="0.3">
      <c r="A17" s="58" t="s">
        <v>18</v>
      </c>
      <c r="B17">
        <v>9923</v>
      </c>
      <c r="C17">
        <v>10803</v>
      </c>
      <c r="D17">
        <v>11410</v>
      </c>
      <c r="E17">
        <v>12144</v>
      </c>
      <c r="F17">
        <v>12764</v>
      </c>
      <c r="G17">
        <v>13620</v>
      </c>
      <c r="H17">
        <v>14620</v>
      </c>
      <c r="I17">
        <v>14801</v>
      </c>
      <c r="J17">
        <v>15438</v>
      </c>
      <c r="K17" s="197">
        <v>16141</v>
      </c>
      <c r="L17" s="37">
        <f t="shared" ref="L17:L43" si="12">K17-J17</f>
        <v>703</v>
      </c>
      <c r="M17" s="38">
        <f t="shared" ref="M17:M43" si="13">L17/J17</f>
        <v>4.5536986656302632E-2</v>
      </c>
      <c r="N17" s="37">
        <f t="shared" ref="N17:N43" si="14">K17-B17</f>
        <v>6218</v>
      </c>
      <c r="O17" s="38">
        <f t="shared" ref="O17:O43" si="15">N17/B17</f>
        <v>0.62662501259699688</v>
      </c>
      <c r="P17" s="38">
        <f t="shared" ref="P17:P43" si="16">L17/$L$10</f>
        <v>2.2367876801679978E-2</v>
      </c>
    </row>
    <row r="18" spans="1:16" s="34" customFormat="1" x14ac:dyDescent="0.3">
      <c r="A18" s="58" t="s">
        <v>29</v>
      </c>
      <c r="B18">
        <v>17055</v>
      </c>
      <c r="C18">
        <v>19682</v>
      </c>
      <c r="D18">
        <v>22114</v>
      </c>
      <c r="E18">
        <v>24097</v>
      </c>
      <c r="F18">
        <v>26153</v>
      </c>
      <c r="G18">
        <v>29224</v>
      </c>
      <c r="H18">
        <v>32072</v>
      </c>
      <c r="I18">
        <v>33153</v>
      </c>
      <c r="J18">
        <v>36283</v>
      </c>
      <c r="K18">
        <v>40226</v>
      </c>
      <c r="L18" s="37">
        <f t="shared" si="12"/>
        <v>3943</v>
      </c>
      <c r="M18" s="38">
        <f t="shared" si="13"/>
        <v>0.10867348344954937</v>
      </c>
      <c r="N18" s="37">
        <f t="shared" si="14"/>
        <v>23171</v>
      </c>
      <c r="O18" s="38">
        <f t="shared" si="15"/>
        <v>1.3586045148050425</v>
      </c>
      <c r="P18" s="38">
        <f t="shared" si="16"/>
        <v>0.12545738012663463</v>
      </c>
    </row>
    <row r="19" spans="1:16" s="34" customFormat="1" x14ac:dyDescent="0.3">
      <c r="A19" s="58" t="s">
        <v>15</v>
      </c>
      <c r="B19">
        <v>21977</v>
      </c>
      <c r="C19">
        <v>22219</v>
      </c>
      <c r="D19">
        <v>24038</v>
      </c>
      <c r="E19">
        <v>25522</v>
      </c>
      <c r="F19">
        <v>26678</v>
      </c>
      <c r="G19">
        <v>28691</v>
      </c>
      <c r="H19">
        <v>30569</v>
      </c>
      <c r="I19">
        <v>32982</v>
      </c>
      <c r="J19">
        <v>35276</v>
      </c>
      <c r="K19" s="197">
        <v>37262</v>
      </c>
      <c r="L19" s="37">
        <f>K19-J19</f>
        <v>1986</v>
      </c>
      <c r="M19" s="38">
        <f t="shared" si="13"/>
        <v>5.6298900102052386E-2</v>
      </c>
      <c r="N19" s="37">
        <f t="shared" si="14"/>
        <v>15285</v>
      </c>
      <c r="O19" s="38">
        <f t="shared" si="15"/>
        <v>0.69549984074259452</v>
      </c>
      <c r="P19" s="38">
        <f t="shared" si="16"/>
        <v>6.319004740844443E-2</v>
      </c>
    </row>
    <row r="20" spans="1:16" s="34" customFormat="1" x14ac:dyDescent="0.3">
      <c r="A20" s="58" t="s">
        <v>92</v>
      </c>
      <c r="B20">
        <v>23063</v>
      </c>
      <c r="C20">
        <v>24508</v>
      </c>
      <c r="D20">
        <v>25252</v>
      </c>
      <c r="E20">
        <v>27222</v>
      </c>
      <c r="F20">
        <v>27610</v>
      </c>
      <c r="G20">
        <v>28340</v>
      </c>
      <c r="H20">
        <v>30162</v>
      </c>
      <c r="I20">
        <v>30571</v>
      </c>
      <c r="J20">
        <v>31678</v>
      </c>
      <c r="K20">
        <v>34511</v>
      </c>
      <c r="L20" s="37">
        <f t="shared" si="12"/>
        <v>2833</v>
      </c>
      <c r="M20" s="38">
        <f t="shared" si="13"/>
        <v>8.9431150956499783E-2</v>
      </c>
      <c r="N20" s="37">
        <f t="shared" si="14"/>
        <v>11448</v>
      </c>
      <c r="O20" s="38">
        <f t="shared" si="15"/>
        <v>0.49637948228764689</v>
      </c>
      <c r="P20" s="38">
        <f t="shared" si="16"/>
        <v>9.0139679913455728E-2</v>
      </c>
    </row>
    <row r="21" spans="1:16" s="34" customFormat="1" x14ac:dyDescent="0.3">
      <c r="A21" s="58" t="s">
        <v>90</v>
      </c>
      <c r="B21">
        <v>8870</v>
      </c>
      <c r="C21">
        <v>8858</v>
      </c>
      <c r="D21">
        <v>10019</v>
      </c>
      <c r="E21">
        <v>11055</v>
      </c>
      <c r="F21">
        <v>12225</v>
      </c>
      <c r="G21">
        <v>13287</v>
      </c>
      <c r="H21">
        <v>13077</v>
      </c>
      <c r="I21">
        <v>13461</v>
      </c>
      <c r="J21">
        <v>14099</v>
      </c>
      <c r="K21">
        <v>14863</v>
      </c>
      <c r="L21" s="37">
        <f t="shared" si="12"/>
        <v>764</v>
      </c>
      <c r="M21" s="38">
        <f t="shared" si="13"/>
        <v>5.418824030073055E-2</v>
      </c>
      <c r="N21" s="37">
        <f t="shared" si="14"/>
        <v>5993</v>
      </c>
      <c r="O21" s="38">
        <f t="shared" si="15"/>
        <v>0.6756482525366404</v>
      </c>
      <c r="P21" s="38">
        <f t="shared" si="16"/>
        <v>2.4308759426007825E-2</v>
      </c>
    </row>
    <row r="22" spans="1:16" s="34" customFormat="1" x14ac:dyDescent="0.3">
      <c r="A22" s="58" t="s">
        <v>89</v>
      </c>
      <c r="B22">
        <v>23639</v>
      </c>
      <c r="C22">
        <v>25420</v>
      </c>
      <c r="D22">
        <v>27271</v>
      </c>
      <c r="E22">
        <v>28954</v>
      </c>
      <c r="F22">
        <v>31709</v>
      </c>
      <c r="G22">
        <v>34670</v>
      </c>
      <c r="H22">
        <v>37230</v>
      </c>
      <c r="I22">
        <v>37338</v>
      </c>
      <c r="J22">
        <v>40591</v>
      </c>
      <c r="K22">
        <v>44024</v>
      </c>
      <c r="L22" s="37">
        <f>K22-J22</f>
        <v>3433</v>
      </c>
      <c r="M22" s="38">
        <f t="shared" si="13"/>
        <v>8.4575398487349407E-2</v>
      </c>
      <c r="N22" s="37">
        <f t="shared" si="14"/>
        <v>20385</v>
      </c>
      <c r="O22" s="38">
        <f t="shared" si="15"/>
        <v>0.86234612293244217</v>
      </c>
      <c r="P22" s="38">
        <f t="shared" si="16"/>
        <v>0.10923032867733622</v>
      </c>
    </row>
    <row r="23" spans="1:16" s="34" customFormat="1" x14ac:dyDescent="0.3">
      <c r="A23" s="58" t="s">
        <v>87</v>
      </c>
      <c r="B23">
        <v>18423</v>
      </c>
      <c r="C23">
        <v>19555</v>
      </c>
      <c r="D23">
        <v>21613</v>
      </c>
      <c r="E23">
        <v>21901</v>
      </c>
      <c r="F23">
        <v>21674</v>
      </c>
      <c r="G23">
        <v>21784</v>
      </c>
      <c r="H23">
        <v>22200</v>
      </c>
      <c r="I23">
        <v>23119</v>
      </c>
      <c r="J23">
        <v>23265</v>
      </c>
      <c r="K23" s="197">
        <v>25665</v>
      </c>
      <c r="L23" s="37">
        <f t="shared" si="12"/>
        <v>2400</v>
      </c>
      <c r="M23" s="38">
        <f t="shared" si="13"/>
        <v>0.1031592520954223</v>
      </c>
      <c r="N23" s="37">
        <f t="shared" si="14"/>
        <v>7242</v>
      </c>
      <c r="O23" s="38">
        <f t="shared" si="15"/>
        <v>0.39309558703794173</v>
      </c>
      <c r="P23" s="38">
        <f t="shared" si="16"/>
        <v>7.6362595055521967E-2</v>
      </c>
    </row>
    <row r="24" spans="1:16" s="34" customFormat="1" x14ac:dyDescent="0.3">
      <c r="A24" s="58" t="s">
        <v>94</v>
      </c>
      <c r="B24">
        <v>7419</v>
      </c>
      <c r="C24">
        <v>7734</v>
      </c>
      <c r="D24">
        <v>9748</v>
      </c>
      <c r="E24">
        <v>11457</v>
      </c>
      <c r="F24">
        <v>12852</v>
      </c>
      <c r="G24">
        <v>15026</v>
      </c>
      <c r="H24">
        <v>15102</v>
      </c>
      <c r="I24">
        <v>16789</v>
      </c>
      <c r="J24">
        <v>18370</v>
      </c>
      <c r="K24" s="195">
        <v>19808</v>
      </c>
      <c r="L24" s="37">
        <f t="shared" si="12"/>
        <v>1438</v>
      </c>
      <c r="M24" s="38">
        <f t="shared" si="13"/>
        <v>7.8279804028307018E-2</v>
      </c>
      <c r="N24" s="37">
        <f t="shared" si="14"/>
        <v>12389</v>
      </c>
      <c r="O24" s="38">
        <f t="shared" si="15"/>
        <v>1.6699016039897561</v>
      </c>
      <c r="P24" s="38">
        <f t="shared" si="16"/>
        <v>4.575392153743358E-2</v>
      </c>
    </row>
    <row r="25" spans="1:16" s="34" customFormat="1" x14ac:dyDescent="0.3">
      <c r="A25" s="58" t="s">
        <v>137</v>
      </c>
      <c r="B25">
        <v>1587</v>
      </c>
      <c r="C25">
        <v>1612</v>
      </c>
      <c r="D25">
        <v>1752</v>
      </c>
      <c r="E25">
        <v>1914</v>
      </c>
      <c r="F25">
        <v>1904</v>
      </c>
      <c r="G25">
        <v>2016</v>
      </c>
      <c r="H25">
        <v>2178</v>
      </c>
      <c r="I25">
        <v>2050</v>
      </c>
      <c r="J25">
        <v>2196</v>
      </c>
      <c r="K25">
        <v>2443</v>
      </c>
      <c r="L25" s="37">
        <f t="shared" si="12"/>
        <v>247</v>
      </c>
      <c r="M25" s="38">
        <f t="shared" si="13"/>
        <v>0.11247723132969034</v>
      </c>
      <c r="N25" s="37">
        <f t="shared" si="14"/>
        <v>856</v>
      </c>
      <c r="O25" s="38">
        <f t="shared" si="15"/>
        <v>0.53938248267170763</v>
      </c>
      <c r="P25" s="38">
        <f t="shared" si="16"/>
        <v>7.8589837411308025E-3</v>
      </c>
    </row>
    <row r="26" spans="1:16" s="34" customFormat="1" x14ac:dyDescent="0.3">
      <c r="A26" s="58" t="s">
        <v>91</v>
      </c>
      <c r="B26">
        <v>5018</v>
      </c>
      <c r="C26">
        <v>5170</v>
      </c>
      <c r="D26">
        <v>5174</v>
      </c>
      <c r="E26">
        <v>5334</v>
      </c>
      <c r="F26">
        <v>5577</v>
      </c>
      <c r="G26">
        <v>5567</v>
      </c>
      <c r="H26">
        <v>5906</v>
      </c>
      <c r="I26">
        <v>6118</v>
      </c>
      <c r="J26">
        <v>6519</v>
      </c>
      <c r="K26" s="197">
        <v>7029</v>
      </c>
      <c r="L26" s="37">
        <f t="shared" si="12"/>
        <v>510</v>
      </c>
      <c r="M26" s="38">
        <f t="shared" si="13"/>
        <v>7.8232857800276112E-2</v>
      </c>
      <c r="N26" s="37">
        <f t="shared" si="14"/>
        <v>2011</v>
      </c>
      <c r="O26" s="38">
        <f t="shared" si="15"/>
        <v>0.40075727381426862</v>
      </c>
      <c r="P26" s="38">
        <f t="shared" si="16"/>
        <v>1.6227051449298417E-2</v>
      </c>
    </row>
    <row r="27" spans="1:16" s="34" customFormat="1" x14ac:dyDescent="0.3">
      <c r="A27" s="58" t="s">
        <v>95</v>
      </c>
      <c r="B27">
        <v>442</v>
      </c>
      <c r="C27">
        <v>432</v>
      </c>
      <c r="D27">
        <v>675</v>
      </c>
      <c r="E27">
        <v>179</v>
      </c>
      <c r="F27">
        <v>230</v>
      </c>
      <c r="G27">
        <v>260</v>
      </c>
      <c r="H27">
        <v>312</v>
      </c>
      <c r="I27">
        <v>341</v>
      </c>
      <c r="J27">
        <v>540</v>
      </c>
      <c r="K27" s="195">
        <v>693</v>
      </c>
      <c r="L27" s="37">
        <f>K27-J27</f>
        <v>153</v>
      </c>
      <c r="M27" s="38">
        <f t="shared" si="13"/>
        <v>0.28333333333333333</v>
      </c>
      <c r="N27" s="37">
        <f t="shared" si="14"/>
        <v>251</v>
      </c>
      <c r="O27" s="38">
        <f t="shared" si="15"/>
        <v>0.5678733031674208</v>
      </c>
      <c r="P27" s="38">
        <f t="shared" si="16"/>
        <v>4.8681154347895257E-3</v>
      </c>
    </row>
    <row r="28" spans="1:16" s="34" customFormat="1" x14ac:dyDescent="0.3">
      <c r="A28" s="58" t="s">
        <v>27</v>
      </c>
      <c r="B28">
        <v>21559</v>
      </c>
      <c r="C28">
        <v>23012</v>
      </c>
      <c r="D28">
        <v>24552</v>
      </c>
      <c r="E28">
        <v>26585</v>
      </c>
      <c r="F28">
        <v>28921</v>
      </c>
      <c r="G28">
        <v>29100</v>
      </c>
      <c r="H28">
        <v>30763</v>
      </c>
      <c r="I28">
        <v>31882</v>
      </c>
      <c r="J28">
        <v>33886</v>
      </c>
      <c r="K28">
        <v>36098</v>
      </c>
      <c r="L28" s="37">
        <f t="shared" si="12"/>
        <v>2212</v>
      </c>
      <c r="M28" s="38">
        <f t="shared" si="13"/>
        <v>6.5277695803576702E-2</v>
      </c>
      <c r="N28" s="37">
        <f t="shared" si="14"/>
        <v>14539</v>
      </c>
      <c r="O28" s="38">
        <f t="shared" si="15"/>
        <v>0.67438192866088409</v>
      </c>
      <c r="P28" s="38">
        <f t="shared" si="16"/>
        <v>7.0380858442839422E-2</v>
      </c>
    </row>
    <row r="29" spans="1:16" s="34" customFormat="1" x14ac:dyDescent="0.3">
      <c r="A29" s="58" t="s">
        <v>77</v>
      </c>
      <c r="B29">
        <v>40041</v>
      </c>
      <c r="C29">
        <v>41525</v>
      </c>
      <c r="D29">
        <v>43156</v>
      </c>
      <c r="E29">
        <v>43430</v>
      </c>
      <c r="F29">
        <v>45300</v>
      </c>
      <c r="G29">
        <v>47137</v>
      </c>
      <c r="H29">
        <v>48823</v>
      </c>
      <c r="I29">
        <v>49411</v>
      </c>
      <c r="J29">
        <v>50453</v>
      </c>
      <c r="K29" s="197">
        <v>50842</v>
      </c>
      <c r="L29" s="37">
        <f t="shared" si="12"/>
        <v>389</v>
      </c>
      <c r="M29" s="38">
        <f t="shared" si="13"/>
        <v>7.710146076546489E-3</v>
      </c>
      <c r="N29" s="37">
        <f t="shared" si="14"/>
        <v>10801</v>
      </c>
      <c r="O29" s="38">
        <f t="shared" si="15"/>
        <v>0.26974850777952597</v>
      </c>
      <c r="P29" s="38">
        <f t="shared" si="16"/>
        <v>1.2377103948582519E-2</v>
      </c>
    </row>
    <row r="30" spans="1:16" s="34" customFormat="1" x14ac:dyDescent="0.3">
      <c r="A30" s="58" t="s">
        <v>17</v>
      </c>
      <c r="B30">
        <v>10249</v>
      </c>
      <c r="C30">
        <v>10772</v>
      </c>
      <c r="D30">
        <v>11627</v>
      </c>
      <c r="E30">
        <v>11662</v>
      </c>
      <c r="F30">
        <v>11816</v>
      </c>
      <c r="G30">
        <v>12335</v>
      </c>
      <c r="H30">
        <v>12818</v>
      </c>
      <c r="I30">
        <v>12130</v>
      </c>
      <c r="J30">
        <v>12962</v>
      </c>
      <c r="K30" s="197">
        <v>13534</v>
      </c>
      <c r="L30" s="37">
        <f t="shared" si="12"/>
        <v>572</v>
      </c>
      <c r="M30" s="38">
        <f t="shared" si="13"/>
        <v>4.412899243943836E-2</v>
      </c>
      <c r="N30" s="37">
        <f t="shared" si="14"/>
        <v>3285</v>
      </c>
      <c r="O30" s="38">
        <f t="shared" si="15"/>
        <v>0.3205190750317104</v>
      </c>
      <c r="P30" s="38">
        <f t="shared" si="16"/>
        <v>1.8199751821566069E-2</v>
      </c>
    </row>
    <row r="31" spans="1:16" s="34" customFormat="1" ht="14.25" customHeight="1" x14ac:dyDescent="0.3">
      <c r="A31" s="58" t="s">
        <v>141</v>
      </c>
      <c r="B31">
        <v>22707</v>
      </c>
      <c r="C31">
        <v>24281</v>
      </c>
      <c r="D31">
        <v>24231</v>
      </c>
      <c r="E31">
        <v>26722</v>
      </c>
      <c r="F31">
        <v>28413</v>
      </c>
      <c r="G31">
        <v>30469</v>
      </c>
      <c r="H31">
        <v>32288</v>
      </c>
      <c r="I31">
        <v>33137</v>
      </c>
      <c r="J31">
        <v>35760</v>
      </c>
      <c r="K31" s="197">
        <v>38635</v>
      </c>
      <c r="L31" s="37">
        <f t="shared" si="12"/>
        <v>2875</v>
      </c>
      <c r="M31" s="38">
        <f t="shared" si="13"/>
        <v>8.0397091722595085E-2</v>
      </c>
      <c r="N31" s="37">
        <f t="shared" si="14"/>
        <v>15928</v>
      </c>
      <c r="O31" s="38">
        <f t="shared" si="15"/>
        <v>0.70145770026863963</v>
      </c>
      <c r="P31" s="38">
        <f t="shared" si="16"/>
        <v>9.1476025326927363E-2</v>
      </c>
    </row>
    <row r="32" spans="1:16" s="34" customFormat="1" x14ac:dyDescent="0.3">
      <c r="A32" s="58" t="s">
        <v>85</v>
      </c>
      <c r="B32">
        <v>4872</v>
      </c>
      <c r="C32">
        <v>5006</v>
      </c>
      <c r="D32">
        <v>5575</v>
      </c>
      <c r="E32">
        <v>6043</v>
      </c>
      <c r="F32">
        <v>6518</v>
      </c>
      <c r="G32">
        <v>6765</v>
      </c>
      <c r="H32">
        <v>6742</v>
      </c>
      <c r="I32">
        <v>7042</v>
      </c>
      <c r="J32">
        <v>7317</v>
      </c>
      <c r="K32" s="197">
        <v>7522</v>
      </c>
      <c r="L32" s="37">
        <f t="shared" si="12"/>
        <v>205</v>
      </c>
      <c r="M32" s="38">
        <f t="shared" si="13"/>
        <v>2.8016946836135027E-2</v>
      </c>
      <c r="N32" s="37">
        <f t="shared" si="14"/>
        <v>2650</v>
      </c>
      <c r="O32" s="38">
        <f t="shared" si="15"/>
        <v>0.54392446633825942</v>
      </c>
      <c r="P32" s="38">
        <f t="shared" si="16"/>
        <v>6.5226383276591679E-3</v>
      </c>
    </row>
    <row r="33" spans="1:16" s="34" customFormat="1" x14ac:dyDescent="0.3">
      <c r="A33" s="58" t="s">
        <v>136</v>
      </c>
      <c r="B33">
        <v>9811</v>
      </c>
      <c r="C33">
        <v>11223</v>
      </c>
      <c r="D33">
        <v>12544</v>
      </c>
      <c r="E33">
        <v>15078</v>
      </c>
      <c r="F33">
        <v>18047</v>
      </c>
      <c r="G33">
        <v>20180</v>
      </c>
      <c r="H33">
        <v>23571</v>
      </c>
      <c r="I33">
        <v>26911</v>
      </c>
      <c r="J33">
        <v>31641</v>
      </c>
      <c r="K33">
        <v>36979</v>
      </c>
      <c r="L33" s="37">
        <f t="shared" si="12"/>
        <v>5338</v>
      </c>
      <c r="M33" s="38">
        <f t="shared" si="13"/>
        <v>0.16870516102525204</v>
      </c>
      <c r="N33" s="37">
        <f t="shared" si="14"/>
        <v>27168</v>
      </c>
      <c r="O33" s="38">
        <f t="shared" si="15"/>
        <v>2.7691366833146467</v>
      </c>
      <c r="P33" s="38">
        <f t="shared" si="16"/>
        <v>0.16984313850265678</v>
      </c>
    </row>
    <row r="34" spans="1:16" s="34" customFormat="1" x14ac:dyDescent="0.3">
      <c r="A34" s="58" t="s">
        <v>140</v>
      </c>
      <c r="B34">
        <v>4857</v>
      </c>
      <c r="C34">
        <v>4997</v>
      </c>
      <c r="D34">
        <v>5370</v>
      </c>
      <c r="E34">
        <v>5448</v>
      </c>
      <c r="F34">
        <v>5967</v>
      </c>
      <c r="G34">
        <v>6482</v>
      </c>
      <c r="H34">
        <v>6868</v>
      </c>
      <c r="I34">
        <v>6800</v>
      </c>
      <c r="J34">
        <v>7315</v>
      </c>
      <c r="K34" s="197">
        <v>7831</v>
      </c>
      <c r="L34" s="37">
        <f t="shared" si="12"/>
        <v>516</v>
      </c>
      <c r="M34" s="38">
        <f t="shared" si="13"/>
        <v>7.0539986329460014E-2</v>
      </c>
      <c r="N34" s="37">
        <f t="shared" si="14"/>
        <v>2974</v>
      </c>
      <c r="O34" s="38">
        <f t="shared" si="15"/>
        <v>0.61231212682725966</v>
      </c>
      <c r="P34" s="38">
        <f t="shared" si="16"/>
        <v>1.6417957936937223E-2</v>
      </c>
    </row>
    <row r="35" spans="1:16" s="34" customFormat="1" x14ac:dyDescent="0.3">
      <c r="A35" s="58" t="s">
        <v>24</v>
      </c>
      <c r="B35">
        <v>6967</v>
      </c>
      <c r="C35">
        <v>7956</v>
      </c>
      <c r="D35">
        <v>8706</v>
      </c>
      <c r="E35">
        <v>9022</v>
      </c>
      <c r="F35">
        <v>9605</v>
      </c>
      <c r="G35">
        <v>9731</v>
      </c>
      <c r="H35">
        <v>10697</v>
      </c>
      <c r="I35">
        <v>10429</v>
      </c>
      <c r="J35">
        <v>11102</v>
      </c>
      <c r="K35">
        <v>11584</v>
      </c>
      <c r="L35" s="37">
        <f t="shared" si="12"/>
        <v>482</v>
      </c>
      <c r="M35" s="38">
        <f t="shared" si="13"/>
        <v>4.3415600792649972E-2</v>
      </c>
      <c r="N35" s="37">
        <f t="shared" si="14"/>
        <v>4617</v>
      </c>
      <c r="O35" s="38">
        <f t="shared" si="15"/>
        <v>0.66269556480551173</v>
      </c>
      <c r="P35" s="38">
        <f t="shared" si="16"/>
        <v>1.5336154506983996E-2</v>
      </c>
    </row>
    <row r="36" spans="1:16" s="34" customFormat="1" x14ac:dyDescent="0.3">
      <c r="A36" s="58" t="s">
        <v>25</v>
      </c>
      <c r="B36">
        <v>4824</v>
      </c>
      <c r="C36">
        <v>4851</v>
      </c>
      <c r="D36">
        <v>4813</v>
      </c>
      <c r="E36">
        <v>4473</v>
      </c>
      <c r="F36">
        <v>4660</v>
      </c>
      <c r="G36">
        <v>4653</v>
      </c>
      <c r="H36">
        <v>4187</v>
      </c>
      <c r="I36">
        <v>4041</v>
      </c>
      <c r="J36">
        <v>4042</v>
      </c>
      <c r="K36" s="197">
        <v>4060</v>
      </c>
      <c r="L36" s="37">
        <f t="shared" si="12"/>
        <v>18</v>
      </c>
      <c r="M36" s="38">
        <f t="shared" si="13"/>
        <v>4.4532409698169219E-3</v>
      </c>
      <c r="N36" s="37">
        <f t="shared" si="14"/>
        <v>-764</v>
      </c>
      <c r="O36" s="38">
        <f t="shared" si="15"/>
        <v>-0.15837479270315091</v>
      </c>
      <c r="P36" s="38">
        <f t="shared" si="16"/>
        <v>5.727194629164148E-4</v>
      </c>
    </row>
    <row r="37" spans="1:16" s="34" customFormat="1" x14ac:dyDescent="0.3">
      <c r="A37" s="58" t="s">
        <v>138</v>
      </c>
      <c r="B37">
        <v>5231</v>
      </c>
      <c r="C37">
        <v>5619</v>
      </c>
      <c r="D37">
        <v>6157</v>
      </c>
      <c r="E37">
        <v>6765</v>
      </c>
      <c r="F37">
        <v>7706</v>
      </c>
      <c r="G37">
        <v>8098</v>
      </c>
      <c r="H37">
        <v>8520</v>
      </c>
      <c r="I37">
        <v>8516</v>
      </c>
      <c r="J37">
        <v>9310</v>
      </c>
      <c r="K37">
        <v>8988</v>
      </c>
      <c r="L37" s="37">
        <f t="shared" si="12"/>
        <v>-322</v>
      </c>
      <c r="M37" s="38">
        <f t="shared" si="13"/>
        <v>-3.4586466165413533E-2</v>
      </c>
      <c r="N37" s="37">
        <f t="shared" si="14"/>
        <v>3757</v>
      </c>
      <c r="O37" s="38">
        <f t="shared" si="15"/>
        <v>0.71821831389791624</v>
      </c>
      <c r="P37" s="38">
        <f t="shared" si="16"/>
        <v>-1.0245314836615864E-2</v>
      </c>
    </row>
    <row r="38" spans="1:16" s="34" customFormat="1" x14ac:dyDescent="0.3">
      <c r="A38" s="58" t="s">
        <v>98</v>
      </c>
      <c r="B38">
        <v>1722</v>
      </c>
      <c r="C38">
        <v>1710</v>
      </c>
      <c r="D38">
        <v>1780</v>
      </c>
      <c r="E38">
        <v>1361</v>
      </c>
      <c r="F38">
        <v>1356</v>
      </c>
      <c r="G38">
        <v>1442</v>
      </c>
      <c r="H38">
        <v>1538</v>
      </c>
      <c r="I38">
        <v>1585</v>
      </c>
      <c r="J38">
        <v>1645</v>
      </c>
      <c r="K38" s="195">
        <v>1766</v>
      </c>
      <c r="L38" s="37">
        <f t="shared" si="12"/>
        <v>121</v>
      </c>
      <c r="M38" s="38">
        <f t="shared" si="13"/>
        <v>7.3556231003039513E-2</v>
      </c>
      <c r="N38" s="37">
        <f t="shared" si="14"/>
        <v>44</v>
      </c>
      <c r="O38" s="38">
        <f t="shared" si="15"/>
        <v>2.5551684088269456E-2</v>
      </c>
      <c r="P38" s="38">
        <f t="shared" si="16"/>
        <v>3.8499475007158991E-3</v>
      </c>
    </row>
    <row r="39" spans="1:16" s="34" customFormat="1" x14ac:dyDescent="0.3">
      <c r="A39" s="58" t="s">
        <v>14</v>
      </c>
      <c r="B39">
        <v>6004</v>
      </c>
      <c r="C39">
        <v>6090</v>
      </c>
      <c r="D39">
        <v>6540</v>
      </c>
      <c r="E39">
        <v>6986</v>
      </c>
      <c r="F39">
        <v>7483</v>
      </c>
      <c r="G39">
        <v>8001</v>
      </c>
      <c r="H39">
        <v>7964</v>
      </c>
      <c r="I39">
        <v>8156</v>
      </c>
      <c r="J39">
        <v>8632</v>
      </c>
      <c r="K39" s="197">
        <v>9042</v>
      </c>
      <c r="L39" s="37">
        <f t="shared" si="12"/>
        <v>410</v>
      </c>
      <c r="M39" s="38">
        <f t="shared" si="13"/>
        <v>4.7497683039851711E-2</v>
      </c>
      <c r="N39" s="37">
        <f t="shared" si="14"/>
        <v>3038</v>
      </c>
      <c r="O39" s="38">
        <f t="shared" si="15"/>
        <v>0.50599600266489009</v>
      </c>
      <c r="P39" s="38">
        <f t="shared" si="16"/>
        <v>1.3045276655318336E-2</v>
      </c>
    </row>
    <row r="40" spans="1:16" s="34" customFormat="1" x14ac:dyDescent="0.3">
      <c r="A40" s="58" t="s">
        <v>88</v>
      </c>
      <c r="B40">
        <v>2254</v>
      </c>
      <c r="C40">
        <v>2242</v>
      </c>
      <c r="D40">
        <v>2346</v>
      </c>
      <c r="E40">
        <v>2379</v>
      </c>
      <c r="F40">
        <v>2443</v>
      </c>
      <c r="G40">
        <v>2467</v>
      </c>
      <c r="H40">
        <v>2510</v>
      </c>
      <c r="I40">
        <v>2222</v>
      </c>
      <c r="J40">
        <v>2372</v>
      </c>
      <c r="K40" s="197">
        <v>2395</v>
      </c>
      <c r="L40" s="37">
        <f t="shared" si="12"/>
        <v>23</v>
      </c>
      <c r="M40" s="38">
        <f t="shared" si="13"/>
        <v>9.6964586846543001E-3</v>
      </c>
      <c r="N40" s="37">
        <f t="shared" si="14"/>
        <v>141</v>
      </c>
      <c r="O40" s="38">
        <f t="shared" si="15"/>
        <v>6.2555456965394857E-2</v>
      </c>
      <c r="P40" s="38">
        <f t="shared" si="16"/>
        <v>7.3180820261541893E-4</v>
      </c>
    </row>
    <row r="41" spans="1:16" s="34" customFormat="1" x14ac:dyDescent="0.3">
      <c r="A41" s="58" t="s">
        <v>13</v>
      </c>
      <c r="B41">
        <v>3910</v>
      </c>
      <c r="C41">
        <v>3680</v>
      </c>
      <c r="D41">
        <v>4020</v>
      </c>
      <c r="E41">
        <v>4123</v>
      </c>
      <c r="F41">
        <v>4267</v>
      </c>
      <c r="G41">
        <v>4621</v>
      </c>
      <c r="H41">
        <v>4789</v>
      </c>
      <c r="I41">
        <v>4557</v>
      </c>
      <c r="J41">
        <v>4232</v>
      </c>
      <c r="K41" s="197">
        <v>4354</v>
      </c>
      <c r="L41" s="37">
        <f t="shared" si="12"/>
        <v>122</v>
      </c>
      <c r="M41" s="38">
        <f t="shared" si="13"/>
        <v>2.8827977315689982E-2</v>
      </c>
      <c r="N41" s="37">
        <f t="shared" si="14"/>
        <v>444</v>
      </c>
      <c r="O41" s="38">
        <f t="shared" si="15"/>
        <v>0.11355498721227622</v>
      </c>
      <c r="P41" s="38">
        <f t="shared" si="16"/>
        <v>3.8817652486557003E-3</v>
      </c>
    </row>
    <row r="42" spans="1:16" s="34" customFormat="1" x14ac:dyDescent="0.3">
      <c r="A42" s="58" t="s">
        <v>31</v>
      </c>
      <c r="B42">
        <v>3920</v>
      </c>
      <c r="C42">
        <v>4117</v>
      </c>
      <c r="D42">
        <v>4208</v>
      </c>
      <c r="E42">
        <v>4435</v>
      </c>
      <c r="F42">
        <v>4621</v>
      </c>
      <c r="G42">
        <v>4913</v>
      </c>
      <c r="H42">
        <v>5155</v>
      </c>
      <c r="I42">
        <v>5146</v>
      </c>
      <c r="J42">
        <v>5194</v>
      </c>
      <c r="K42" s="197">
        <v>5293</v>
      </c>
      <c r="L42" s="37">
        <f t="shared" si="12"/>
        <v>99</v>
      </c>
      <c r="M42" s="38">
        <f t="shared" si="13"/>
        <v>1.9060454370427415E-2</v>
      </c>
      <c r="N42" s="37">
        <f t="shared" si="14"/>
        <v>1373</v>
      </c>
      <c r="O42" s="38">
        <f t="shared" si="15"/>
        <v>0.35025510204081634</v>
      </c>
      <c r="P42" s="38">
        <f t="shared" si="16"/>
        <v>3.1499570460402811E-3</v>
      </c>
    </row>
    <row r="43" spans="1:16" s="61" customFormat="1" x14ac:dyDescent="0.3">
      <c r="A43" s="58" t="s">
        <v>34</v>
      </c>
      <c r="B43">
        <v>289354</v>
      </c>
      <c r="C43">
        <v>306107</v>
      </c>
      <c r="D43">
        <v>327811</v>
      </c>
      <c r="E43">
        <v>347367</v>
      </c>
      <c r="F43">
        <v>369753</v>
      </c>
      <c r="G43">
        <v>392324</v>
      </c>
      <c r="H43">
        <v>413980</v>
      </c>
      <c r="I43">
        <v>425962</v>
      </c>
      <c r="J43">
        <v>453549</v>
      </c>
      <c r="K43">
        <v>484978</v>
      </c>
      <c r="L43" s="37">
        <f t="shared" si="12"/>
        <v>31429</v>
      </c>
      <c r="M43" s="38">
        <f t="shared" si="13"/>
        <v>6.9295710055583853E-2</v>
      </c>
      <c r="N43" s="37">
        <f t="shared" si="14"/>
        <v>195624</v>
      </c>
      <c r="O43" s="38">
        <f t="shared" si="15"/>
        <v>0.67607152484499955</v>
      </c>
      <c r="P43" s="38">
        <f t="shared" si="16"/>
        <v>1</v>
      </c>
    </row>
    <row r="44" spans="1:16" x14ac:dyDescent="0.3">
      <c r="B44" s="12"/>
    </row>
    <row r="45" spans="1:16" x14ac:dyDescent="0.3">
      <c r="L45" s="198">
        <f>K37+K35+K33+K28+K25+K22+K21+K20+K18</f>
        <v>229716</v>
      </c>
    </row>
    <row r="46" spans="1:16" x14ac:dyDescent="0.3">
      <c r="K46" s="17">
        <f>K29/K43</f>
        <v>0.10483362131890518</v>
      </c>
    </row>
    <row r="48" spans="1:16" x14ac:dyDescent="0.3">
      <c r="K48">
        <v>229605</v>
      </c>
    </row>
    <row r="49" spans="11:11" x14ac:dyDescent="0.3">
      <c r="K49" s="17">
        <f>K29/K48</f>
        <v>0.22143246009451015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2D057-6BEC-4EB5-AFDD-7C38433E20CB}">
  <sheetPr>
    <tabColor rgb="FF00B050"/>
  </sheetPr>
  <dimension ref="A1:M61"/>
  <sheetViews>
    <sheetView zoomScaleNormal="100" workbookViewId="0">
      <selection activeCell="O17" sqref="O17"/>
    </sheetView>
  </sheetViews>
  <sheetFormatPr defaultRowHeight="14.4" x14ac:dyDescent="0.3"/>
  <cols>
    <col min="1" max="1" width="33.88671875" customWidth="1"/>
    <col min="2" max="11" width="11.5546875" bestFit="1" customWidth="1"/>
  </cols>
  <sheetData>
    <row r="1" spans="1:13" x14ac:dyDescent="0.3">
      <c r="A1" s="1" t="s">
        <v>166</v>
      </c>
    </row>
    <row r="3" spans="1:13" x14ac:dyDescent="0.3">
      <c r="A3" s="4"/>
      <c r="B3" s="3">
        <v>2013</v>
      </c>
      <c r="C3" s="3">
        <v>2014</v>
      </c>
      <c r="D3" s="3">
        <v>2015</v>
      </c>
      <c r="E3" s="3">
        <v>2016</v>
      </c>
      <c r="F3" s="3">
        <v>2017</v>
      </c>
      <c r="G3" s="3">
        <v>2018</v>
      </c>
      <c r="H3" s="3">
        <v>2019</v>
      </c>
      <c r="I3" s="3">
        <v>2020</v>
      </c>
      <c r="J3" s="3">
        <v>2021</v>
      </c>
      <c r="K3" s="3">
        <v>2022</v>
      </c>
    </row>
    <row r="4" spans="1:13" x14ac:dyDescent="0.3">
      <c r="A4" s="4" t="s">
        <v>44</v>
      </c>
      <c r="B4" s="64">
        <f>B34+B37+B26+B48</f>
        <v>12593</v>
      </c>
      <c r="C4" s="64">
        <f t="shared" ref="C4:K4" si="0">C34+C37+C26+C48</f>
        <v>12909</v>
      </c>
      <c r="D4" s="64">
        <f t="shared" si="0"/>
        <v>15323</v>
      </c>
      <c r="E4" s="64">
        <f t="shared" si="0"/>
        <v>16073</v>
      </c>
      <c r="F4" s="64">
        <f t="shared" si="0"/>
        <v>17692</v>
      </c>
      <c r="G4" s="64">
        <f t="shared" si="0"/>
        <v>20173</v>
      </c>
      <c r="H4" s="64">
        <f t="shared" si="0"/>
        <v>20271</v>
      </c>
      <c r="I4" s="64">
        <f t="shared" si="0"/>
        <v>21989</v>
      </c>
      <c r="J4" s="64">
        <f t="shared" si="0"/>
        <v>23986</v>
      </c>
      <c r="K4" s="64">
        <f t="shared" si="0"/>
        <v>25657</v>
      </c>
    </row>
    <row r="5" spans="1:13" x14ac:dyDescent="0.3">
      <c r="A5" s="4" t="s">
        <v>45</v>
      </c>
      <c r="B5" s="73">
        <f>B27+B29+B33+B36+B39+B40+B41+B44+B50+B51+B52+B49+B46+B42</f>
        <v>158979</v>
      </c>
      <c r="C5" s="73">
        <f t="shared" ref="C5:K5" si="1">C27+C29+C33+C36+C39+C40+C41+C44+C50+C51+C52+C49+C46+C42</f>
        <v>165308</v>
      </c>
      <c r="D5" s="73">
        <f t="shared" si="1"/>
        <v>174121</v>
      </c>
      <c r="E5" s="73">
        <f t="shared" si="1"/>
        <v>180602</v>
      </c>
      <c r="F5" s="73">
        <f t="shared" si="1"/>
        <v>188181</v>
      </c>
      <c r="G5" s="73">
        <f t="shared" si="1"/>
        <v>197505</v>
      </c>
      <c r="H5" s="73">
        <f t="shared" si="1"/>
        <v>205439</v>
      </c>
      <c r="I5" s="73">
        <f t="shared" si="1"/>
        <v>209662</v>
      </c>
      <c r="J5" s="73">
        <f t="shared" si="1"/>
        <v>218777</v>
      </c>
      <c r="K5" s="73">
        <f t="shared" si="1"/>
        <v>229605</v>
      </c>
    </row>
    <row r="6" spans="1:13" x14ac:dyDescent="0.3">
      <c r="A6" s="4" t="s">
        <v>46</v>
      </c>
      <c r="B6" s="65">
        <f>B4+B5</f>
        <v>171572</v>
      </c>
      <c r="C6" s="65">
        <f t="shared" ref="C6:K6" si="2">C4+C5</f>
        <v>178217</v>
      </c>
      <c r="D6" s="65">
        <f t="shared" si="2"/>
        <v>189444</v>
      </c>
      <c r="E6" s="65">
        <f t="shared" si="2"/>
        <v>196675</v>
      </c>
      <c r="F6" s="65">
        <f t="shared" si="2"/>
        <v>205873</v>
      </c>
      <c r="G6" s="65">
        <f t="shared" si="2"/>
        <v>217678</v>
      </c>
      <c r="H6" s="65">
        <f t="shared" si="2"/>
        <v>225710</v>
      </c>
      <c r="I6" s="65">
        <f t="shared" si="2"/>
        <v>231651</v>
      </c>
      <c r="J6" s="65">
        <f t="shared" si="2"/>
        <v>242763</v>
      </c>
      <c r="K6" s="65">
        <f t="shared" si="2"/>
        <v>255262</v>
      </c>
    </row>
    <row r="7" spans="1:13" s="34" customFormat="1" x14ac:dyDescent="0.3">
      <c r="A7" s="58" t="s">
        <v>47</v>
      </c>
      <c r="B7" s="66">
        <f>B28+B38+B45+B35</f>
        <v>47168</v>
      </c>
      <c r="C7" s="66">
        <f t="shared" ref="C7:K7" si="3">C28+C38+C45+C35</f>
        <v>52262</v>
      </c>
      <c r="D7" s="66">
        <f t="shared" si="3"/>
        <v>57124</v>
      </c>
      <c r="E7" s="66">
        <f t="shared" si="3"/>
        <v>61618</v>
      </c>
      <c r="F7" s="66">
        <f t="shared" si="3"/>
        <v>66583</v>
      </c>
      <c r="G7" s="66">
        <f t="shared" si="3"/>
        <v>70071</v>
      </c>
      <c r="H7" s="66">
        <f t="shared" si="3"/>
        <v>75710</v>
      </c>
      <c r="I7" s="66">
        <f t="shared" si="3"/>
        <v>77514</v>
      </c>
      <c r="J7" s="66">
        <f t="shared" si="3"/>
        <v>83467</v>
      </c>
      <c r="K7" s="66">
        <f t="shared" si="3"/>
        <v>90351</v>
      </c>
    </row>
    <row r="8" spans="1:13" x14ac:dyDescent="0.3">
      <c r="A8" s="4" t="s">
        <v>48</v>
      </c>
      <c r="B8" s="73">
        <f>B32+B31+B30+B47+B43</f>
        <v>70614</v>
      </c>
      <c r="C8" s="73">
        <f t="shared" ref="C8:K8" si="4">C32+C31+C30+C47+C43</f>
        <v>75628</v>
      </c>
      <c r="D8" s="73">
        <f t="shared" si="4"/>
        <v>81243</v>
      </c>
      <c r="E8" s="73">
        <f t="shared" si="4"/>
        <v>89074</v>
      </c>
      <c r="F8" s="73">
        <f t="shared" si="4"/>
        <v>97297</v>
      </c>
      <c r="G8" s="73">
        <f t="shared" si="4"/>
        <v>104575</v>
      </c>
      <c r="H8" s="73">
        <f t="shared" si="4"/>
        <v>112560</v>
      </c>
      <c r="I8" s="73">
        <f t="shared" si="4"/>
        <v>116797</v>
      </c>
      <c r="J8" s="73">
        <f t="shared" si="4"/>
        <v>127319</v>
      </c>
      <c r="K8" s="73">
        <f t="shared" si="4"/>
        <v>139365</v>
      </c>
    </row>
    <row r="9" spans="1:13" x14ac:dyDescent="0.3">
      <c r="A9" s="4" t="s">
        <v>49</v>
      </c>
      <c r="B9" s="65">
        <f>B7+B8</f>
        <v>117782</v>
      </c>
      <c r="C9" s="65">
        <f t="shared" ref="C9:K9" si="5">C7+C8</f>
        <v>127890</v>
      </c>
      <c r="D9" s="65">
        <f t="shared" si="5"/>
        <v>138367</v>
      </c>
      <c r="E9" s="65">
        <f t="shared" si="5"/>
        <v>150692</v>
      </c>
      <c r="F9" s="65">
        <f t="shared" si="5"/>
        <v>163880</v>
      </c>
      <c r="G9" s="65">
        <f t="shared" si="5"/>
        <v>174646</v>
      </c>
      <c r="H9" s="65">
        <f t="shared" si="5"/>
        <v>188270</v>
      </c>
      <c r="I9" s="65">
        <f t="shared" si="5"/>
        <v>194311</v>
      </c>
      <c r="J9" s="65">
        <f t="shared" si="5"/>
        <v>210786</v>
      </c>
      <c r="K9" s="65">
        <f t="shared" si="5"/>
        <v>229716</v>
      </c>
    </row>
    <row r="10" spans="1:13" x14ac:dyDescent="0.3">
      <c r="A10" s="3" t="s">
        <v>50</v>
      </c>
      <c r="B10" s="65">
        <f>B6+B9</f>
        <v>289354</v>
      </c>
      <c r="C10" s="65">
        <f t="shared" ref="C10:K10" si="6">C6+C9</f>
        <v>306107</v>
      </c>
      <c r="D10" s="65">
        <f t="shared" si="6"/>
        <v>327811</v>
      </c>
      <c r="E10" s="65">
        <f t="shared" si="6"/>
        <v>347367</v>
      </c>
      <c r="F10" s="65">
        <f t="shared" si="6"/>
        <v>369753</v>
      </c>
      <c r="G10" s="65">
        <f t="shared" si="6"/>
        <v>392324</v>
      </c>
      <c r="H10" s="65">
        <f t="shared" si="6"/>
        <v>413980</v>
      </c>
      <c r="I10" s="65">
        <f t="shared" si="6"/>
        <v>425962</v>
      </c>
      <c r="J10" s="65">
        <f t="shared" si="6"/>
        <v>453549</v>
      </c>
      <c r="K10" s="65">
        <f t="shared" si="6"/>
        <v>484978</v>
      </c>
    </row>
    <row r="13" spans="1:13" x14ac:dyDescent="0.3">
      <c r="A13" s="4"/>
      <c r="B13" s="3">
        <v>2013</v>
      </c>
      <c r="C13" s="3">
        <v>2014</v>
      </c>
      <c r="D13" s="3">
        <v>2015</v>
      </c>
      <c r="E13" s="3">
        <v>2016</v>
      </c>
      <c r="F13" s="3">
        <v>2017</v>
      </c>
      <c r="G13" s="3">
        <v>2018</v>
      </c>
      <c r="H13" s="3">
        <v>2019</v>
      </c>
      <c r="I13" s="3">
        <v>2020</v>
      </c>
      <c r="J13" s="3">
        <v>2021</v>
      </c>
      <c r="K13" s="3">
        <v>2022</v>
      </c>
    </row>
    <row r="14" spans="1:13" x14ac:dyDescent="0.3">
      <c r="A14" s="4" t="s">
        <v>44</v>
      </c>
      <c r="B14" s="22">
        <f t="shared" ref="B14:B20" si="7">B4/$B$10</f>
        <v>4.3521084899465705E-2</v>
      </c>
      <c r="C14" s="22">
        <f>C4/$C$10</f>
        <v>4.217152825645934E-2</v>
      </c>
      <c r="D14" s="22">
        <f>D4/$D$10</f>
        <v>4.6743397872554611E-2</v>
      </c>
      <c r="E14" s="22">
        <f>E4/$E$10</f>
        <v>4.6270946865994755E-2</v>
      </c>
      <c r="F14" s="22">
        <f>F4/$F$10</f>
        <v>4.7848158094728102E-2</v>
      </c>
      <c r="G14" s="22">
        <f>G4/$G$10</f>
        <v>5.1419235121991008E-2</v>
      </c>
      <c r="H14" s="22">
        <f>H4/$H$10</f>
        <v>4.8966133629643943E-2</v>
      </c>
      <c r="I14" s="22">
        <f>I4/$I$10</f>
        <v>5.1621975669191147E-2</v>
      </c>
      <c r="J14" s="22">
        <f>J4/$J$10</f>
        <v>5.28851347924921E-2</v>
      </c>
      <c r="K14" s="22">
        <f>K4/$K$10</f>
        <v>5.290343067108199E-2</v>
      </c>
      <c r="M14" s="17"/>
    </row>
    <row r="15" spans="1:13" x14ac:dyDescent="0.3">
      <c r="A15" s="4" t="s">
        <v>45</v>
      </c>
      <c r="B15" s="22">
        <f t="shared" si="7"/>
        <v>0.54942734505139035</v>
      </c>
      <c r="C15" s="22">
        <f t="shared" ref="C15:C20" si="8">C5/$C$10</f>
        <v>0.54003338701826487</v>
      </c>
      <c r="D15" s="22">
        <f t="shared" ref="D15:D20" si="9">D5/$D$10</f>
        <v>0.53116277367141429</v>
      </c>
      <c r="E15" s="22">
        <f t="shared" ref="E15:E20" si="10">E5/$E$10</f>
        <v>0.51991697541792969</v>
      </c>
      <c r="F15" s="22">
        <f t="shared" ref="F15:F20" si="11">F5/$F$10</f>
        <v>0.50893704716391752</v>
      </c>
      <c r="G15" s="22">
        <f t="shared" ref="G15:G20" si="12">G5/$G$10</f>
        <v>0.50342319103598043</v>
      </c>
      <c r="H15" s="22">
        <f t="shared" ref="H15:H20" si="13">H5/$H$10</f>
        <v>0.49625344219527512</v>
      </c>
      <c r="I15" s="22">
        <f t="shared" ref="I15:I20" si="14">I5/$I$10</f>
        <v>0.49220822514684409</v>
      </c>
      <c r="J15" s="22">
        <f t="shared" ref="J15:J20" si="15">J5/$J$10</f>
        <v>0.48236684459672496</v>
      </c>
      <c r="K15" s="22">
        <f t="shared" ref="K15:K20" si="16">K5/$K$10</f>
        <v>0.47343384648375803</v>
      </c>
    </row>
    <row r="16" spans="1:13" x14ac:dyDescent="0.3">
      <c r="A16" s="3" t="s">
        <v>46</v>
      </c>
      <c r="B16" s="67">
        <f t="shared" si="7"/>
        <v>0.59294842995085606</v>
      </c>
      <c r="C16" s="67">
        <f t="shared" si="8"/>
        <v>0.58220491527472418</v>
      </c>
      <c r="D16" s="67">
        <f t="shared" si="9"/>
        <v>0.57790617154396895</v>
      </c>
      <c r="E16" s="67">
        <f t="shared" si="10"/>
        <v>0.56618792228392445</v>
      </c>
      <c r="F16" s="67">
        <f t="shared" si="11"/>
        <v>0.55678520525864561</v>
      </c>
      <c r="G16" s="67">
        <f t="shared" si="12"/>
        <v>0.55484242615797152</v>
      </c>
      <c r="H16" s="67">
        <f t="shared" si="13"/>
        <v>0.54521957582491909</v>
      </c>
      <c r="I16" s="67">
        <f t="shared" si="14"/>
        <v>0.54383020081603528</v>
      </c>
      <c r="J16" s="67">
        <f t="shared" si="15"/>
        <v>0.53525197938921709</v>
      </c>
      <c r="K16" s="67">
        <f t="shared" si="16"/>
        <v>0.52633727715484002</v>
      </c>
    </row>
    <row r="17" spans="1:13" x14ac:dyDescent="0.3">
      <c r="A17" s="4" t="s">
        <v>47</v>
      </c>
      <c r="B17" s="22">
        <f t="shared" si="7"/>
        <v>0.1630113978033827</v>
      </c>
      <c r="C17" s="22">
        <f t="shared" si="8"/>
        <v>0.17073114956534807</v>
      </c>
      <c r="D17" s="22">
        <f t="shared" si="9"/>
        <v>0.17425894799137306</v>
      </c>
      <c r="E17" s="22">
        <f t="shared" si="10"/>
        <v>0.1773858771846491</v>
      </c>
      <c r="F17" s="22">
        <f t="shared" si="11"/>
        <v>0.18007426579365143</v>
      </c>
      <c r="G17" s="22">
        <f t="shared" si="12"/>
        <v>0.17860492857943944</v>
      </c>
      <c r="H17" s="22">
        <f t="shared" si="13"/>
        <v>0.18288323107396492</v>
      </c>
      <c r="I17" s="22">
        <f t="shared" si="14"/>
        <v>0.18197397889952624</v>
      </c>
      <c r="J17" s="22">
        <f t="shared" si="15"/>
        <v>0.18403083239076704</v>
      </c>
      <c r="K17" s="22">
        <f t="shared" si="16"/>
        <v>0.18629917233359039</v>
      </c>
    </row>
    <row r="18" spans="1:13" x14ac:dyDescent="0.3">
      <c r="A18" s="4" t="s">
        <v>48</v>
      </c>
      <c r="B18" s="22">
        <f t="shared" si="7"/>
        <v>0.24404017224576124</v>
      </c>
      <c r="C18" s="22">
        <f t="shared" si="8"/>
        <v>0.24706393515992775</v>
      </c>
      <c r="D18" s="22">
        <f t="shared" si="9"/>
        <v>0.24783488046465799</v>
      </c>
      <c r="E18" s="22">
        <f t="shared" si="10"/>
        <v>0.2564262005314264</v>
      </c>
      <c r="F18" s="22">
        <f t="shared" si="11"/>
        <v>0.2631405289477029</v>
      </c>
      <c r="G18" s="22">
        <f t="shared" si="12"/>
        <v>0.26655264526258909</v>
      </c>
      <c r="H18" s="22">
        <f t="shared" si="13"/>
        <v>0.27189719310111599</v>
      </c>
      <c r="I18" s="22">
        <f t="shared" si="14"/>
        <v>0.27419582028443851</v>
      </c>
      <c r="J18" s="22">
        <f t="shared" si="15"/>
        <v>0.2807171882200159</v>
      </c>
      <c r="K18" s="22">
        <f t="shared" si="16"/>
        <v>0.28736355051156959</v>
      </c>
    </row>
    <row r="19" spans="1:13" x14ac:dyDescent="0.3">
      <c r="A19" s="3" t="s">
        <v>49</v>
      </c>
      <c r="B19" s="67">
        <f t="shared" si="7"/>
        <v>0.40705157004914394</v>
      </c>
      <c r="C19" s="67">
        <f t="shared" si="8"/>
        <v>0.41779508472527582</v>
      </c>
      <c r="D19" s="67">
        <f t="shared" si="9"/>
        <v>0.42209382845603105</v>
      </c>
      <c r="E19" s="67">
        <f t="shared" si="10"/>
        <v>0.43381207771607549</v>
      </c>
      <c r="F19" s="67">
        <f t="shared" si="11"/>
        <v>0.44321479474135439</v>
      </c>
      <c r="G19" s="67">
        <f t="shared" si="12"/>
        <v>0.44515757384202853</v>
      </c>
      <c r="H19" s="67">
        <f t="shared" si="13"/>
        <v>0.45478042417508091</v>
      </c>
      <c r="I19" s="67">
        <f t="shared" si="14"/>
        <v>0.45616979918396477</v>
      </c>
      <c r="J19" s="67">
        <f t="shared" si="15"/>
        <v>0.46474802061078296</v>
      </c>
      <c r="K19" s="67">
        <f t="shared" si="16"/>
        <v>0.47366272284515998</v>
      </c>
    </row>
    <row r="20" spans="1:13" x14ac:dyDescent="0.3">
      <c r="A20" s="3" t="s">
        <v>50</v>
      </c>
      <c r="B20" s="67">
        <f t="shared" si="7"/>
        <v>1</v>
      </c>
      <c r="C20" s="67">
        <f t="shared" si="8"/>
        <v>1</v>
      </c>
      <c r="D20" s="67">
        <f t="shared" si="9"/>
        <v>1</v>
      </c>
      <c r="E20" s="67">
        <f t="shared" si="10"/>
        <v>1</v>
      </c>
      <c r="F20" s="67">
        <f t="shared" si="11"/>
        <v>1</v>
      </c>
      <c r="G20" s="67">
        <f t="shared" si="12"/>
        <v>1</v>
      </c>
      <c r="H20" s="67">
        <f t="shared" si="13"/>
        <v>1</v>
      </c>
      <c r="I20" s="67">
        <f t="shared" si="14"/>
        <v>1</v>
      </c>
      <c r="J20" s="67">
        <f t="shared" si="15"/>
        <v>1</v>
      </c>
      <c r="K20" s="67">
        <f t="shared" si="16"/>
        <v>1</v>
      </c>
    </row>
    <row r="21" spans="1:13" x14ac:dyDescent="0.3">
      <c r="M21">
        <f>K39-J39</f>
        <v>389</v>
      </c>
    </row>
    <row r="22" spans="1:13" x14ac:dyDescent="0.3">
      <c r="A22" s="17"/>
    </row>
    <row r="24" spans="1:13" x14ac:dyDescent="0.3">
      <c r="A24" t="s">
        <v>103</v>
      </c>
      <c r="B24" t="s">
        <v>102</v>
      </c>
    </row>
    <row r="25" spans="1:13" x14ac:dyDescent="0.3">
      <c r="A25" s="168" t="s">
        <v>33</v>
      </c>
      <c r="B25" s="168" t="s">
        <v>0</v>
      </c>
      <c r="C25" s="168" t="s">
        <v>1</v>
      </c>
      <c r="D25" s="168" t="s">
        <v>2</v>
      </c>
      <c r="E25" s="168" t="s">
        <v>3</v>
      </c>
      <c r="F25" s="168" t="s">
        <v>116</v>
      </c>
      <c r="G25" s="168" t="s">
        <v>117</v>
      </c>
      <c r="H25" s="168" t="s">
        <v>118</v>
      </c>
      <c r="I25" s="168" t="s">
        <v>32</v>
      </c>
      <c r="J25" s="168" t="s">
        <v>142</v>
      </c>
      <c r="K25" s="168" t="s">
        <v>143</v>
      </c>
    </row>
    <row r="26" spans="1:13" x14ac:dyDescent="0.3">
      <c r="A26" s="2" t="s">
        <v>139</v>
      </c>
      <c r="B26">
        <v>3010</v>
      </c>
      <c r="C26">
        <v>3033</v>
      </c>
      <c r="D26">
        <v>3120</v>
      </c>
      <c r="E26">
        <v>3076</v>
      </c>
      <c r="F26">
        <v>3254</v>
      </c>
      <c r="G26">
        <v>3445</v>
      </c>
      <c r="H26">
        <v>3319</v>
      </c>
      <c r="I26">
        <v>3274</v>
      </c>
      <c r="J26">
        <v>3431</v>
      </c>
      <c r="K26">
        <v>3390</v>
      </c>
    </row>
    <row r="27" spans="1:13" x14ac:dyDescent="0.3">
      <c r="A27" s="2" t="s">
        <v>18</v>
      </c>
      <c r="B27">
        <v>9923</v>
      </c>
      <c r="C27">
        <v>10803</v>
      </c>
      <c r="D27">
        <v>11410</v>
      </c>
      <c r="E27">
        <v>12144</v>
      </c>
      <c r="F27">
        <v>12764</v>
      </c>
      <c r="G27">
        <v>13620</v>
      </c>
      <c r="H27">
        <v>14620</v>
      </c>
      <c r="I27">
        <v>14801</v>
      </c>
      <c r="J27">
        <v>15438</v>
      </c>
      <c r="K27">
        <v>16141</v>
      </c>
    </row>
    <row r="28" spans="1:13" x14ac:dyDescent="0.3">
      <c r="A28" s="2" t="s">
        <v>29</v>
      </c>
      <c r="B28">
        <v>17055</v>
      </c>
      <c r="C28">
        <v>19682</v>
      </c>
      <c r="D28">
        <v>22114</v>
      </c>
      <c r="E28">
        <v>24097</v>
      </c>
      <c r="F28">
        <v>26153</v>
      </c>
      <c r="G28">
        <v>29224</v>
      </c>
      <c r="H28">
        <v>32072</v>
      </c>
      <c r="I28">
        <v>33153</v>
      </c>
      <c r="J28">
        <v>36283</v>
      </c>
      <c r="K28">
        <v>40226</v>
      </c>
    </row>
    <row r="29" spans="1:13" x14ac:dyDescent="0.3">
      <c r="A29" s="2" t="s">
        <v>15</v>
      </c>
      <c r="B29">
        <v>21977</v>
      </c>
      <c r="C29">
        <v>22219</v>
      </c>
      <c r="D29">
        <v>24038</v>
      </c>
      <c r="E29">
        <v>25522</v>
      </c>
      <c r="F29">
        <v>26678</v>
      </c>
      <c r="G29">
        <v>28691</v>
      </c>
      <c r="H29">
        <v>30569</v>
      </c>
      <c r="I29">
        <v>32982</v>
      </c>
      <c r="J29">
        <v>35276</v>
      </c>
      <c r="K29">
        <v>37262</v>
      </c>
    </row>
    <row r="30" spans="1:13" x14ac:dyDescent="0.3">
      <c r="A30" s="2" t="s">
        <v>92</v>
      </c>
      <c r="B30">
        <v>23063</v>
      </c>
      <c r="C30">
        <v>24508</v>
      </c>
      <c r="D30">
        <v>25252</v>
      </c>
      <c r="E30">
        <v>27222</v>
      </c>
      <c r="F30">
        <v>27610</v>
      </c>
      <c r="G30">
        <v>28340</v>
      </c>
      <c r="H30">
        <v>30162</v>
      </c>
      <c r="I30">
        <v>30571</v>
      </c>
      <c r="J30">
        <v>31678</v>
      </c>
      <c r="K30">
        <v>34511</v>
      </c>
    </row>
    <row r="31" spans="1:13" x14ac:dyDescent="0.3">
      <c r="A31" s="2" t="s">
        <v>90</v>
      </c>
      <c r="B31">
        <v>8870</v>
      </c>
      <c r="C31">
        <v>8858</v>
      </c>
      <c r="D31">
        <v>10019</v>
      </c>
      <c r="E31">
        <v>11055</v>
      </c>
      <c r="F31">
        <v>12225</v>
      </c>
      <c r="G31">
        <v>13287</v>
      </c>
      <c r="H31">
        <v>13077</v>
      </c>
      <c r="I31">
        <v>13461</v>
      </c>
      <c r="J31">
        <v>14099</v>
      </c>
      <c r="K31">
        <v>14863</v>
      </c>
    </row>
    <row r="32" spans="1:13" x14ac:dyDescent="0.3">
      <c r="A32" s="2" t="s">
        <v>89</v>
      </c>
      <c r="B32">
        <v>23639</v>
      </c>
      <c r="C32">
        <v>25420</v>
      </c>
      <c r="D32">
        <v>27271</v>
      </c>
      <c r="E32">
        <v>28954</v>
      </c>
      <c r="F32">
        <v>31709</v>
      </c>
      <c r="G32">
        <v>34670</v>
      </c>
      <c r="H32">
        <v>37230</v>
      </c>
      <c r="I32">
        <v>37338</v>
      </c>
      <c r="J32">
        <v>40591</v>
      </c>
      <c r="K32">
        <v>44024</v>
      </c>
    </row>
    <row r="33" spans="1:11" x14ac:dyDescent="0.3">
      <c r="A33" s="2" t="s">
        <v>87</v>
      </c>
      <c r="B33">
        <v>18423</v>
      </c>
      <c r="C33">
        <v>19555</v>
      </c>
      <c r="D33">
        <v>21613</v>
      </c>
      <c r="E33">
        <v>21901</v>
      </c>
      <c r="F33">
        <v>21674</v>
      </c>
      <c r="G33">
        <v>21784</v>
      </c>
      <c r="H33">
        <v>22200</v>
      </c>
      <c r="I33">
        <v>23119</v>
      </c>
      <c r="J33">
        <v>23265</v>
      </c>
      <c r="K33">
        <v>25665</v>
      </c>
    </row>
    <row r="34" spans="1:11" x14ac:dyDescent="0.3">
      <c r="A34" s="2" t="s">
        <v>94</v>
      </c>
      <c r="B34">
        <v>7419</v>
      </c>
      <c r="C34">
        <v>7734</v>
      </c>
      <c r="D34">
        <v>9748</v>
      </c>
      <c r="E34">
        <v>11457</v>
      </c>
      <c r="F34">
        <v>12852</v>
      </c>
      <c r="G34">
        <v>15026</v>
      </c>
      <c r="H34">
        <v>15102</v>
      </c>
      <c r="I34">
        <v>16789</v>
      </c>
      <c r="J34">
        <v>18370</v>
      </c>
      <c r="K34">
        <v>19808</v>
      </c>
    </row>
    <row r="35" spans="1:11" x14ac:dyDescent="0.3">
      <c r="A35" s="2" t="s">
        <v>137</v>
      </c>
      <c r="B35">
        <v>1587</v>
      </c>
      <c r="C35">
        <v>1612</v>
      </c>
      <c r="D35">
        <v>1752</v>
      </c>
      <c r="E35">
        <v>1914</v>
      </c>
      <c r="F35">
        <v>1904</v>
      </c>
      <c r="G35">
        <v>2016</v>
      </c>
      <c r="H35">
        <v>2178</v>
      </c>
      <c r="I35">
        <v>2050</v>
      </c>
      <c r="J35">
        <v>2196</v>
      </c>
      <c r="K35">
        <v>2443</v>
      </c>
    </row>
    <row r="36" spans="1:11" x14ac:dyDescent="0.3">
      <c r="A36" s="2" t="s">
        <v>91</v>
      </c>
      <c r="B36">
        <v>5018</v>
      </c>
      <c r="C36">
        <v>5170</v>
      </c>
      <c r="D36">
        <v>5174</v>
      </c>
      <c r="E36">
        <v>5334</v>
      </c>
      <c r="F36">
        <v>5577</v>
      </c>
      <c r="G36">
        <v>5567</v>
      </c>
      <c r="H36">
        <v>5906</v>
      </c>
      <c r="I36">
        <v>6118</v>
      </c>
      <c r="J36">
        <v>6519</v>
      </c>
      <c r="K36">
        <v>7029</v>
      </c>
    </row>
    <row r="37" spans="1:11" x14ac:dyDescent="0.3">
      <c r="A37" s="2" t="s">
        <v>95</v>
      </c>
      <c r="B37">
        <v>442</v>
      </c>
      <c r="C37">
        <v>432</v>
      </c>
      <c r="D37">
        <v>675</v>
      </c>
      <c r="E37">
        <v>179</v>
      </c>
      <c r="F37">
        <v>230</v>
      </c>
      <c r="G37">
        <v>260</v>
      </c>
      <c r="H37">
        <v>312</v>
      </c>
      <c r="I37">
        <v>341</v>
      </c>
      <c r="J37">
        <v>540</v>
      </c>
      <c r="K37">
        <v>693</v>
      </c>
    </row>
    <row r="38" spans="1:11" x14ac:dyDescent="0.3">
      <c r="A38" s="2" t="s">
        <v>27</v>
      </c>
      <c r="B38">
        <v>21559</v>
      </c>
      <c r="C38">
        <v>23012</v>
      </c>
      <c r="D38">
        <v>24552</v>
      </c>
      <c r="E38">
        <v>26585</v>
      </c>
      <c r="F38">
        <v>28921</v>
      </c>
      <c r="G38">
        <v>29100</v>
      </c>
      <c r="H38">
        <v>30763</v>
      </c>
      <c r="I38">
        <v>31882</v>
      </c>
      <c r="J38">
        <v>33886</v>
      </c>
      <c r="K38">
        <v>36098</v>
      </c>
    </row>
    <row r="39" spans="1:11" x14ac:dyDescent="0.3">
      <c r="A39" s="2" t="s">
        <v>77</v>
      </c>
      <c r="B39">
        <v>40041</v>
      </c>
      <c r="C39">
        <v>41525</v>
      </c>
      <c r="D39">
        <v>43156</v>
      </c>
      <c r="E39">
        <v>43430</v>
      </c>
      <c r="F39">
        <v>45300</v>
      </c>
      <c r="G39">
        <v>47137</v>
      </c>
      <c r="H39">
        <v>48823</v>
      </c>
      <c r="I39">
        <v>49411</v>
      </c>
      <c r="J39">
        <v>50453</v>
      </c>
      <c r="K39">
        <v>50842</v>
      </c>
    </row>
    <row r="40" spans="1:11" x14ac:dyDescent="0.3">
      <c r="A40" s="2" t="s">
        <v>17</v>
      </c>
      <c r="B40">
        <v>10249</v>
      </c>
      <c r="C40">
        <v>10772</v>
      </c>
      <c r="D40">
        <v>11627</v>
      </c>
      <c r="E40">
        <v>11662</v>
      </c>
      <c r="F40">
        <v>11816</v>
      </c>
      <c r="G40">
        <v>12335</v>
      </c>
      <c r="H40">
        <v>12818</v>
      </c>
      <c r="I40">
        <v>12130</v>
      </c>
      <c r="J40">
        <v>12962</v>
      </c>
      <c r="K40">
        <v>13534</v>
      </c>
    </row>
    <row r="41" spans="1:11" x14ac:dyDescent="0.3">
      <c r="A41" s="2" t="s">
        <v>141</v>
      </c>
      <c r="B41">
        <v>22707</v>
      </c>
      <c r="C41">
        <v>24281</v>
      </c>
      <c r="D41">
        <v>24231</v>
      </c>
      <c r="E41">
        <v>26722</v>
      </c>
      <c r="F41">
        <v>28413</v>
      </c>
      <c r="G41">
        <v>30469</v>
      </c>
      <c r="H41">
        <v>32288</v>
      </c>
      <c r="I41">
        <v>33137</v>
      </c>
      <c r="J41">
        <v>35760</v>
      </c>
      <c r="K41">
        <v>38635</v>
      </c>
    </row>
    <row r="42" spans="1:11" x14ac:dyDescent="0.3">
      <c r="A42" s="2" t="s">
        <v>85</v>
      </c>
      <c r="B42">
        <v>4872</v>
      </c>
      <c r="C42">
        <v>5006</v>
      </c>
      <c r="D42">
        <v>5575</v>
      </c>
      <c r="E42">
        <v>6043</v>
      </c>
      <c r="F42">
        <v>6518</v>
      </c>
      <c r="G42">
        <v>6765</v>
      </c>
      <c r="H42">
        <v>6742</v>
      </c>
      <c r="I42">
        <v>7042</v>
      </c>
      <c r="J42">
        <v>7317</v>
      </c>
      <c r="K42">
        <v>7522</v>
      </c>
    </row>
    <row r="43" spans="1:11" x14ac:dyDescent="0.3">
      <c r="A43" s="2" t="s">
        <v>136</v>
      </c>
      <c r="B43">
        <v>9811</v>
      </c>
      <c r="C43">
        <v>11223</v>
      </c>
      <c r="D43">
        <v>12544</v>
      </c>
      <c r="E43">
        <v>15078</v>
      </c>
      <c r="F43">
        <v>18047</v>
      </c>
      <c r="G43">
        <v>20180</v>
      </c>
      <c r="H43">
        <v>23571</v>
      </c>
      <c r="I43">
        <v>26911</v>
      </c>
      <c r="J43">
        <v>31641</v>
      </c>
      <c r="K43">
        <v>36979</v>
      </c>
    </row>
    <row r="44" spans="1:11" x14ac:dyDescent="0.3">
      <c r="A44" s="2" t="s">
        <v>140</v>
      </c>
      <c r="B44">
        <v>4857</v>
      </c>
      <c r="C44">
        <v>4997</v>
      </c>
      <c r="D44">
        <v>5370</v>
      </c>
      <c r="E44">
        <v>5448</v>
      </c>
      <c r="F44">
        <v>5967</v>
      </c>
      <c r="G44">
        <v>6482</v>
      </c>
      <c r="H44">
        <v>6868</v>
      </c>
      <c r="I44">
        <v>6800</v>
      </c>
      <c r="J44">
        <v>7315</v>
      </c>
      <c r="K44">
        <v>7831</v>
      </c>
    </row>
    <row r="45" spans="1:11" x14ac:dyDescent="0.3">
      <c r="A45" s="2" t="s">
        <v>24</v>
      </c>
      <c r="B45">
        <v>6967</v>
      </c>
      <c r="C45">
        <v>7956</v>
      </c>
      <c r="D45">
        <v>8706</v>
      </c>
      <c r="E45">
        <v>9022</v>
      </c>
      <c r="F45">
        <v>9605</v>
      </c>
      <c r="G45">
        <v>9731</v>
      </c>
      <c r="H45">
        <v>10697</v>
      </c>
      <c r="I45">
        <v>10429</v>
      </c>
      <c r="J45">
        <v>11102</v>
      </c>
      <c r="K45">
        <v>11584</v>
      </c>
    </row>
    <row r="46" spans="1:11" x14ac:dyDescent="0.3">
      <c r="A46" s="2" t="s">
        <v>25</v>
      </c>
      <c r="B46">
        <v>4824</v>
      </c>
      <c r="C46">
        <v>4851</v>
      </c>
      <c r="D46">
        <v>4813</v>
      </c>
      <c r="E46">
        <v>4473</v>
      </c>
      <c r="F46">
        <v>4660</v>
      </c>
      <c r="G46">
        <v>4653</v>
      </c>
      <c r="H46">
        <v>4187</v>
      </c>
      <c r="I46">
        <v>4041</v>
      </c>
      <c r="J46">
        <v>4042</v>
      </c>
      <c r="K46">
        <v>4060</v>
      </c>
    </row>
    <row r="47" spans="1:11" x14ac:dyDescent="0.3">
      <c r="A47" s="2" t="s">
        <v>138</v>
      </c>
      <c r="B47">
        <v>5231</v>
      </c>
      <c r="C47">
        <v>5619</v>
      </c>
      <c r="D47">
        <v>6157</v>
      </c>
      <c r="E47">
        <v>6765</v>
      </c>
      <c r="F47">
        <v>7706</v>
      </c>
      <c r="G47">
        <v>8098</v>
      </c>
      <c r="H47">
        <v>8520</v>
      </c>
      <c r="I47">
        <v>8516</v>
      </c>
      <c r="J47">
        <v>9310</v>
      </c>
      <c r="K47">
        <v>8988</v>
      </c>
    </row>
    <row r="48" spans="1:11" x14ac:dyDescent="0.3">
      <c r="A48" s="2" t="s">
        <v>98</v>
      </c>
      <c r="B48">
        <v>1722</v>
      </c>
      <c r="C48">
        <v>1710</v>
      </c>
      <c r="D48">
        <v>1780</v>
      </c>
      <c r="E48">
        <v>1361</v>
      </c>
      <c r="F48">
        <v>1356</v>
      </c>
      <c r="G48">
        <v>1442</v>
      </c>
      <c r="H48">
        <v>1538</v>
      </c>
      <c r="I48">
        <v>1585</v>
      </c>
      <c r="J48">
        <v>1645</v>
      </c>
      <c r="K48">
        <v>1766</v>
      </c>
    </row>
    <row r="49" spans="1:11" x14ac:dyDescent="0.3">
      <c r="A49" s="2" t="s">
        <v>14</v>
      </c>
      <c r="B49">
        <v>6004</v>
      </c>
      <c r="C49">
        <v>6090</v>
      </c>
      <c r="D49">
        <v>6540</v>
      </c>
      <c r="E49">
        <v>6986</v>
      </c>
      <c r="F49">
        <v>7483</v>
      </c>
      <c r="G49">
        <v>8001</v>
      </c>
      <c r="H49">
        <v>7964</v>
      </c>
      <c r="I49">
        <v>8156</v>
      </c>
      <c r="J49">
        <v>8632</v>
      </c>
      <c r="K49">
        <v>9042</v>
      </c>
    </row>
    <row r="50" spans="1:11" x14ac:dyDescent="0.3">
      <c r="A50" s="2" t="s">
        <v>88</v>
      </c>
      <c r="B50">
        <v>2254</v>
      </c>
      <c r="C50">
        <v>2242</v>
      </c>
      <c r="D50">
        <v>2346</v>
      </c>
      <c r="E50">
        <v>2379</v>
      </c>
      <c r="F50">
        <v>2443</v>
      </c>
      <c r="G50">
        <v>2467</v>
      </c>
      <c r="H50">
        <v>2510</v>
      </c>
      <c r="I50">
        <v>2222</v>
      </c>
      <c r="J50">
        <v>2372</v>
      </c>
      <c r="K50">
        <v>2395</v>
      </c>
    </row>
    <row r="51" spans="1:11" x14ac:dyDescent="0.3">
      <c r="A51" s="2" t="s">
        <v>13</v>
      </c>
      <c r="B51">
        <v>3910</v>
      </c>
      <c r="C51">
        <v>3680</v>
      </c>
      <c r="D51">
        <v>4020</v>
      </c>
      <c r="E51">
        <v>4123</v>
      </c>
      <c r="F51">
        <v>4267</v>
      </c>
      <c r="G51">
        <v>4621</v>
      </c>
      <c r="H51">
        <v>4789</v>
      </c>
      <c r="I51">
        <v>4557</v>
      </c>
      <c r="J51">
        <v>4232</v>
      </c>
      <c r="K51">
        <v>4354</v>
      </c>
    </row>
    <row r="52" spans="1:11" x14ac:dyDescent="0.3">
      <c r="A52" s="2" t="s">
        <v>31</v>
      </c>
      <c r="B52">
        <v>3920</v>
      </c>
      <c r="C52">
        <v>4117</v>
      </c>
      <c r="D52">
        <v>4208</v>
      </c>
      <c r="E52">
        <v>4435</v>
      </c>
      <c r="F52">
        <v>4621</v>
      </c>
      <c r="G52">
        <v>4913</v>
      </c>
      <c r="H52">
        <v>5155</v>
      </c>
      <c r="I52">
        <v>5146</v>
      </c>
      <c r="J52">
        <v>5194</v>
      </c>
      <c r="K52">
        <v>5293</v>
      </c>
    </row>
    <row r="53" spans="1:11" x14ac:dyDescent="0.3">
      <c r="A53" s="2" t="s">
        <v>34</v>
      </c>
      <c r="B53">
        <v>289354</v>
      </c>
      <c r="C53">
        <v>306107</v>
      </c>
      <c r="D53">
        <v>327811</v>
      </c>
      <c r="E53">
        <v>347367</v>
      </c>
      <c r="F53">
        <v>369753</v>
      </c>
      <c r="G53">
        <v>392324</v>
      </c>
      <c r="H53">
        <v>413980</v>
      </c>
      <c r="I53">
        <v>425962</v>
      </c>
      <c r="J53">
        <v>453549</v>
      </c>
      <c r="K53">
        <v>484978</v>
      </c>
    </row>
    <row r="56" spans="1:11" x14ac:dyDescent="0.3">
      <c r="A56" t="s">
        <v>81</v>
      </c>
    </row>
    <row r="57" spans="1:11" x14ac:dyDescent="0.3">
      <c r="B57" s="3">
        <v>2013</v>
      </c>
      <c r="C57" s="3">
        <v>2014</v>
      </c>
      <c r="D57" s="3">
        <v>2015</v>
      </c>
      <c r="E57" s="3">
        <v>2016</v>
      </c>
      <c r="F57" s="3">
        <v>2017</v>
      </c>
      <c r="G57" s="3">
        <v>2018</v>
      </c>
      <c r="H57" s="3">
        <v>2019</v>
      </c>
      <c r="I57" s="3">
        <v>2020</v>
      </c>
      <c r="J57" s="3">
        <v>2021</v>
      </c>
      <c r="K57" s="3">
        <v>2022</v>
      </c>
    </row>
    <row r="58" spans="1:11" x14ac:dyDescent="0.3">
      <c r="A58" t="s">
        <v>44</v>
      </c>
      <c r="B58" s="17">
        <f>B14</f>
        <v>4.3521084899465705E-2</v>
      </c>
      <c r="C58" s="17">
        <f>C14</f>
        <v>4.217152825645934E-2</v>
      </c>
      <c r="D58" s="17">
        <f>D14</f>
        <v>4.6743397872554611E-2</v>
      </c>
      <c r="E58" s="17">
        <f>E14</f>
        <v>4.6270946865994755E-2</v>
      </c>
      <c r="F58" s="17">
        <f t="shared" ref="F58:K58" si="17">F14</f>
        <v>4.7848158094728102E-2</v>
      </c>
      <c r="G58" s="17">
        <f t="shared" si="17"/>
        <v>5.1419235121991008E-2</v>
      </c>
      <c r="H58" s="17">
        <f t="shared" si="17"/>
        <v>4.8966133629643943E-2</v>
      </c>
      <c r="I58" s="17">
        <f t="shared" si="17"/>
        <v>5.1621975669191147E-2</v>
      </c>
      <c r="J58" s="17">
        <f t="shared" si="17"/>
        <v>5.28851347924921E-2</v>
      </c>
      <c r="K58" s="17">
        <f t="shared" si="17"/>
        <v>5.290343067108199E-2</v>
      </c>
    </row>
    <row r="59" spans="1:11" x14ac:dyDescent="0.3">
      <c r="A59" t="s">
        <v>45</v>
      </c>
      <c r="B59" s="17">
        <f>B15</f>
        <v>0.54942734505139035</v>
      </c>
      <c r="C59" s="17">
        <f t="shared" ref="C59:K59" si="18">C15</f>
        <v>0.54003338701826487</v>
      </c>
      <c r="D59" s="17">
        <f t="shared" si="18"/>
        <v>0.53116277367141429</v>
      </c>
      <c r="E59" s="17">
        <f t="shared" si="18"/>
        <v>0.51991697541792969</v>
      </c>
      <c r="F59" s="17">
        <f t="shared" si="18"/>
        <v>0.50893704716391752</v>
      </c>
      <c r="G59" s="17">
        <f t="shared" si="18"/>
        <v>0.50342319103598043</v>
      </c>
      <c r="H59" s="17">
        <f t="shared" si="18"/>
        <v>0.49625344219527512</v>
      </c>
      <c r="I59" s="17">
        <f t="shared" si="18"/>
        <v>0.49220822514684409</v>
      </c>
      <c r="J59" s="17">
        <f t="shared" si="18"/>
        <v>0.48236684459672496</v>
      </c>
      <c r="K59" s="17">
        <f t="shared" si="18"/>
        <v>0.47343384648375803</v>
      </c>
    </row>
    <row r="60" spans="1:11" x14ac:dyDescent="0.3">
      <c r="A60" t="s">
        <v>47</v>
      </c>
      <c r="B60" s="17">
        <f>B17</f>
        <v>0.1630113978033827</v>
      </c>
      <c r="C60" s="17">
        <f t="shared" ref="C60:K61" si="19">C17</f>
        <v>0.17073114956534807</v>
      </c>
      <c r="D60" s="17">
        <f t="shared" si="19"/>
        <v>0.17425894799137306</v>
      </c>
      <c r="E60" s="17">
        <f t="shared" si="19"/>
        <v>0.1773858771846491</v>
      </c>
      <c r="F60" s="17">
        <f t="shared" si="19"/>
        <v>0.18007426579365143</v>
      </c>
      <c r="G60" s="17">
        <f t="shared" si="19"/>
        <v>0.17860492857943944</v>
      </c>
      <c r="H60" s="17">
        <f t="shared" si="19"/>
        <v>0.18288323107396492</v>
      </c>
      <c r="I60" s="17">
        <f t="shared" si="19"/>
        <v>0.18197397889952624</v>
      </c>
      <c r="J60" s="17">
        <f t="shared" si="19"/>
        <v>0.18403083239076704</v>
      </c>
      <c r="K60" s="17">
        <f t="shared" si="19"/>
        <v>0.18629917233359039</v>
      </c>
    </row>
    <row r="61" spans="1:11" x14ac:dyDescent="0.3">
      <c r="A61" t="s">
        <v>48</v>
      </c>
      <c r="B61" s="17">
        <f>B18</f>
        <v>0.24404017224576124</v>
      </c>
      <c r="C61" s="17">
        <f t="shared" si="19"/>
        <v>0.24706393515992775</v>
      </c>
      <c r="D61" s="17">
        <f t="shared" si="19"/>
        <v>0.24783488046465799</v>
      </c>
      <c r="E61" s="17">
        <f t="shared" si="19"/>
        <v>0.2564262005314264</v>
      </c>
      <c r="F61" s="17">
        <f t="shared" si="19"/>
        <v>0.2631405289477029</v>
      </c>
      <c r="G61" s="17">
        <f t="shared" si="19"/>
        <v>0.26655264526258909</v>
      </c>
      <c r="H61" s="17">
        <f t="shared" si="19"/>
        <v>0.27189719310111599</v>
      </c>
      <c r="I61" s="17">
        <f t="shared" si="19"/>
        <v>0.27419582028443851</v>
      </c>
      <c r="J61" s="17">
        <f t="shared" si="19"/>
        <v>0.2807171882200159</v>
      </c>
      <c r="K61" s="17">
        <f t="shared" si="19"/>
        <v>0.28736355051156959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13B8C-60C7-46F2-8727-B24E1850146B}">
  <sheetPr>
    <tabColor rgb="FF00B050"/>
  </sheetPr>
  <dimension ref="A1:Q53"/>
  <sheetViews>
    <sheetView topLeftCell="F4" workbookViewId="0">
      <selection activeCell="B8" sqref="B8"/>
    </sheetView>
  </sheetViews>
  <sheetFormatPr defaultRowHeight="14.4" x14ac:dyDescent="0.3"/>
  <cols>
    <col min="1" max="1" width="38" customWidth="1"/>
    <col min="2" max="2" width="10.88671875" customWidth="1"/>
    <col min="3" max="3" width="8.6640625" customWidth="1"/>
    <col min="4" max="4" width="10" customWidth="1"/>
    <col min="5" max="6" width="9.44140625" customWidth="1"/>
    <col min="7" max="7" width="8.88671875" customWidth="1"/>
    <col min="8" max="8" width="9.33203125" customWidth="1"/>
    <col min="9" max="9" width="8.6640625" customWidth="1"/>
    <col min="10" max="10" width="9.88671875" customWidth="1"/>
    <col min="11" max="11" width="10.5546875" customWidth="1"/>
    <col min="12" max="12" width="11.88671875" customWidth="1"/>
    <col min="13" max="13" width="12.33203125" customWidth="1"/>
    <col min="14" max="14" width="12" customWidth="1"/>
    <col min="15" max="15" width="13.44140625" customWidth="1"/>
    <col min="16" max="16" width="27.5546875" customWidth="1"/>
    <col min="18" max="18" width="12.5546875" bestFit="1" customWidth="1"/>
  </cols>
  <sheetData>
    <row r="1" spans="1:17" x14ac:dyDescent="0.3">
      <c r="A1" s="1" t="s">
        <v>201</v>
      </c>
    </row>
    <row r="3" spans="1:17" x14ac:dyDescent="0.3">
      <c r="A3" s="3"/>
      <c r="B3" s="185" t="s">
        <v>0</v>
      </c>
      <c r="C3" s="185" t="s">
        <v>1</v>
      </c>
      <c r="D3" s="185" t="s">
        <v>2</v>
      </c>
      <c r="E3" s="185" t="s">
        <v>3</v>
      </c>
      <c r="F3" s="185" t="s">
        <v>116</v>
      </c>
      <c r="G3" s="185" t="s">
        <v>117</v>
      </c>
      <c r="H3" s="185" t="s">
        <v>118</v>
      </c>
      <c r="I3" s="185" t="s">
        <v>32</v>
      </c>
      <c r="J3" s="185" t="s">
        <v>142</v>
      </c>
      <c r="K3" s="185" t="s">
        <v>143</v>
      </c>
      <c r="L3" s="83" t="s">
        <v>158</v>
      </c>
      <c r="M3" s="76" t="s">
        <v>167</v>
      </c>
      <c r="N3" s="76" t="s">
        <v>144</v>
      </c>
      <c r="O3" s="76" t="s">
        <v>168</v>
      </c>
    </row>
    <row r="4" spans="1:17" x14ac:dyDescent="0.3">
      <c r="A4" s="4" t="s">
        <v>44</v>
      </c>
      <c r="B4" s="15">
        <f>B34+B37+B26+B48</f>
        <v>11727</v>
      </c>
      <c r="C4" s="15">
        <f t="shared" ref="C4:K4" si="0">C34+C37+C26+C48</f>
        <v>11966</v>
      </c>
      <c r="D4" s="15">
        <f t="shared" si="0"/>
        <v>14036</v>
      </c>
      <c r="E4" s="15">
        <f t="shared" si="0"/>
        <v>15291</v>
      </c>
      <c r="F4" s="15">
        <f t="shared" si="0"/>
        <v>16895</v>
      </c>
      <c r="G4" s="15">
        <f t="shared" si="0"/>
        <v>19037</v>
      </c>
      <c r="H4" s="15">
        <f t="shared" si="0"/>
        <v>19021</v>
      </c>
      <c r="I4" s="15">
        <f t="shared" si="0"/>
        <v>20765</v>
      </c>
      <c r="J4" s="15">
        <f t="shared" si="0"/>
        <v>22812</v>
      </c>
      <c r="K4" s="15">
        <f t="shared" si="0"/>
        <v>24411</v>
      </c>
      <c r="L4" s="84">
        <f>K4-J4</f>
        <v>1599</v>
      </c>
      <c r="M4" s="78">
        <f>L4/K4</f>
        <v>6.5503256728524029E-2</v>
      </c>
      <c r="N4" s="77">
        <f t="shared" ref="N4:N10" si="1">K4-B4</f>
        <v>12684</v>
      </c>
      <c r="O4" s="132">
        <f t="shared" ref="O4:O10" si="2">N4/B4</f>
        <v>1.0816065489895115</v>
      </c>
      <c r="Q4" s="157"/>
    </row>
    <row r="5" spans="1:17" x14ac:dyDescent="0.3">
      <c r="A5" s="4" t="s">
        <v>45</v>
      </c>
      <c r="B5" s="85">
        <f>B27+B29+B33+B36+B40+B41+B44+B50+B51+B52+B39+B46+B49+B42</f>
        <v>73463</v>
      </c>
      <c r="C5" s="85">
        <f t="shared" ref="C5:K5" si="3">C27+C29+C33+C36+C40+C41+C44+C50+C51+C52+C39+C46+C49+C42</f>
        <v>77302</v>
      </c>
      <c r="D5" s="85">
        <f t="shared" si="3"/>
        <v>81602</v>
      </c>
      <c r="E5" s="85">
        <f t="shared" si="3"/>
        <v>84162</v>
      </c>
      <c r="F5" s="85">
        <f t="shared" si="3"/>
        <v>88737</v>
      </c>
      <c r="G5" s="85">
        <f t="shared" si="3"/>
        <v>92893</v>
      </c>
      <c r="H5" s="85">
        <f t="shared" si="3"/>
        <v>96248</v>
      </c>
      <c r="I5" s="85">
        <f t="shared" si="3"/>
        <v>96360</v>
      </c>
      <c r="J5" s="85">
        <f t="shared" si="3"/>
        <v>100303</v>
      </c>
      <c r="K5" s="85">
        <f t="shared" si="3"/>
        <v>102871</v>
      </c>
      <c r="L5" s="86">
        <f t="shared" ref="L5:L10" si="4">K5-J5</f>
        <v>2568</v>
      </c>
      <c r="M5" s="78">
        <f t="shared" ref="M5:M10" si="5">L5/K5</f>
        <v>2.4963303554937737E-2</v>
      </c>
      <c r="N5" s="87">
        <f t="shared" si="1"/>
        <v>29408</v>
      </c>
      <c r="O5" s="133">
        <f t="shared" si="2"/>
        <v>0.40031036031743872</v>
      </c>
    </row>
    <row r="6" spans="1:17" x14ac:dyDescent="0.3">
      <c r="A6" s="3" t="s">
        <v>46</v>
      </c>
      <c r="B6" s="16">
        <f>B4+B5</f>
        <v>85190</v>
      </c>
      <c r="C6" s="16">
        <f t="shared" ref="C6:J6" si="6">C4+C5</f>
        <v>89268</v>
      </c>
      <c r="D6" s="16">
        <f t="shared" si="6"/>
        <v>95638</v>
      </c>
      <c r="E6" s="16">
        <f t="shared" si="6"/>
        <v>99453</v>
      </c>
      <c r="F6" s="16">
        <f t="shared" si="6"/>
        <v>105632</v>
      </c>
      <c r="G6" s="16">
        <f t="shared" si="6"/>
        <v>111930</v>
      </c>
      <c r="H6" s="16">
        <f t="shared" si="6"/>
        <v>115269</v>
      </c>
      <c r="I6" s="16">
        <f t="shared" si="6"/>
        <v>117125</v>
      </c>
      <c r="J6" s="16">
        <f t="shared" si="6"/>
        <v>123115</v>
      </c>
      <c r="K6" s="16">
        <f>K4+K5</f>
        <v>127282</v>
      </c>
      <c r="L6" s="84">
        <f t="shared" si="4"/>
        <v>4167</v>
      </c>
      <c r="M6" s="78">
        <f t="shared" si="5"/>
        <v>3.273832906459672E-2</v>
      </c>
      <c r="N6" s="77">
        <f t="shared" si="1"/>
        <v>42092</v>
      </c>
      <c r="O6" s="132">
        <f t="shared" si="2"/>
        <v>0.4940955511210236</v>
      </c>
    </row>
    <row r="7" spans="1:17" x14ac:dyDescent="0.3">
      <c r="A7" s="4" t="s">
        <v>47</v>
      </c>
      <c r="B7" s="70">
        <f>B28+B38+B45+B35</f>
        <v>23107</v>
      </c>
      <c r="C7" s="70">
        <f t="shared" ref="C7:K7" si="7">C28+C38+C45+C35</f>
        <v>25060</v>
      </c>
      <c r="D7" s="70">
        <f t="shared" si="7"/>
        <v>26953</v>
      </c>
      <c r="E7" s="70">
        <f t="shared" si="7"/>
        <v>28647</v>
      </c>
      <c r="F7" s="70">
        <f t="shared" si="7"/>
        <v>30334</v>
      </c>
      <c r="G7" s="70">
        <f t="shared" si="7"/>
        <v>31345</v>
      </c>
      <c r="H7" s="70">
        <f t="shared" si="7"/>
        <v>33006</v>
      </c>
      <c r="I7" s="70">
        <f t="shared" si="7"/>
        <v>32582</v>
      </c>
      <c r="J7" s="70">
        <f t="shared" si="7"/>
        <v>34867</v>
      </c>
      <c r="K7" s="70">
        <f t="shared" si="7"/>
        <v>37363</v>
      </c>
      <c r="L7" s="86">
        <f t="shared" si="4"/>
        <v>2496</v>
      </c>
      <c r="M7" s="78">
        <f t="shared" si="5"/>
        <v>6.6804057490030239E-2</v>
      </c>
      <c r="N7" s="87">
        <f t="shared" si="1"/>
        <v>14256</v>
      </c>
      <c r="O7" s="133">
        <f t="shared" si="2"/>
        <v>0.61695590080927853</v>
      </c>
    </row>
    <row r="8" spans="1:17" x14ac:dyDescent="0.3">
      <c r="A8" s="4" t="s">
        <v>48</v>
      </c>
      <c r="B8" s="15">
        <f>B30+B31+B32+B43+B47</f>
        <v>15218</v>
      </c>
      <c r="C8" s="15">
        <f t="shared" ref="C8:K8" si="8">C30+C31+C32+C43+C47</f>
        <v>16328</v>
      </c>
      <c r="D8" s="15">
        <f t="shared" si="8"/>
        <v>17551</v>
      </c>
      <c r="E8" s="15">
        <f t="shared" si="8"/>
        <v>18459</v>
      </c>
      <c r="F8" s="15">
        <f t="shared" si="8"/>
        <v>19892</v>
      </c>
      <c r="G8" s="15">
        <f t="shared" si="8"/>
        <v>20599</v>
      </c>
      <c r="H8" s="15">
        <f t="shared" si="8"/>
        <v>22449</v>
      </c>
      <c r="I8" s="15">
        <f t="shared" si="8"/>
        <v>22627</v>
      </c>
      <c r="J8" s="15">
        <f t="shared" si="8"/>
        <v>24179</v>
      </c>
      <c r="K8" s="15">
        <f t="shared" si="8"/>
        <v>26261</v>
      </c>
      <c r="L8" s="84">
        <f t="shared" si="4"/>
        <v>2082</v>
      </c>
      <c r="M8" s="78">
        <f t="shared" si="5"/>
        <v>7.9281063173527289E-2</v>
      </c>
      <c r="N8" s="77">
        <f t="shared" si="1"/>
        <v>11043</v>
      </c>
      <c r="O8" s="132">
        <f t="shared" si="2"/>
        <v>0.72565383098961755</v>
      </c>
    </row>
    <row r="9" spans="1:17" x14ac:dyDescent="0.3">
      <c r="A9" s="3" t="s">
        <v>49</v>
      </c>
      <c r="B9" s="16">
        <f>B7+B8</f>
        <v>38325</v>
      </c>
      <c r="C9" s="16">
        <f t="shared" ref="C9:K9" si="9">C7+C8</f>
        <v>41388</v>
      </c>
      <c r="D9" s="16">
        <f t="shared" si="9"/>
        <v>44504</v>
      </c>
      <c r="E9" s="16">
        <f t="shared" si="9"/>
        <v>47106</v>
      </c>
      <c r="F9" s="16">
        <f t="shared" si="9"/>
        <v>50226</v>
      </c>
      <c r="G9" s="16">
        <f t="shared" si="9"/>
        <v>51944</v>
      </c>
      <c r="H9" s="16">
        <f t="shared" si="9"/>
        <v>55455</v>
      </c>
      <c r="I9" s="16">
        <f t="shared" si="9"/>
        <v>55209</v>
      </c>
      <c r="J9" s="16">
        <f t="shared" si="9"/>
        <v>59046</v>
      </c>
      <c r="K9" s="16">
        <f t="shared" si="9"/>
        <v>63624</v>
      </c>
      <c r="L9" s="84">
        <f t="shared" si="4"/>
        <v>4578</v>
      </c>
      <c r="M9" s="78">
        <f t="shared" si="5"/>
        <v>7.195397963032818E-2</v>
      </c>
      <c r="N9" s="77">
        <f t="shared" si="1"/>
        <v>25299</v>
      </c>
      <c r="O9" s="132">
        <f t="shared" si="2"/>
        <v>0.66011741682974556</v>
      </c>
    </row>
    <row r="10" spans="1:17" x14ac:dyDescent="0.3">
      <c r="A10" s="3" t="s">
        <v>50</v>
      </c>
      <c r="B10" s="16">
        <f>B6+B9</f>
        <v>123515</v>
      </c>
      <c r="C10" s="16">
        <f t="shared" ref="C10:K10" si="10">C6+C9</f>
        <v>130656</v>
      </c>
      <c r="D10" s="16">
        <f t="shared" si="10"/>
        <v>140142</v>
      </c>
      <c r="E10" s="16">
        <f t="shared" si="10"/>
        <v>146559</v>
      </c>
      <c r="F10" s="16">
        <f t="shared" si="10"/>
        <v>155858</v>
      </c>
      <c r="G10" s="16">
        <f t="shared" si="10"/>
        <v>163874</v>
      </c>
      <c r="H10" s="16">
        <f t="shared" si="10"/>
        <v>170724</v>
      </c>
      <c r="I10" s="16">
        <f t="shared" si="10"/>
        <v>172334</v>
      </c>
      <c r="J10" s="16">
        <f t="shared" si="10"/>
        <v>182161</v>
      </c>
      <c r="K10" s="16">
        <f t="shared" si="10"/>
        <v>190906</v>
      </c>
      <c r="L10" s="84">
        <f t="shared" si="4"/>
        <v>8745</v>
      </c>
      <c r="M10" s="78">
        <f t="shared" si="5"/>
        <v>4.5807884508606331E-2</v>
      </c>
      <c r="N10" s="77">
        <f t="shared" si="1"/>
        <v>67391</v>
      </c>
      <c r="O10" s="132">
        <f t="shared" si="2"/>
        <v>0.54560984495810227</v>
      </c>
    </row>
    <row r="11" spans="1:17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74"/>
      <c r="M11" s="75"/>
      <c r="N11" s="74"/>
    </row>
    <row r="12" spans="1:17" x14ac:dyDescent="0.3">
      <c r="O12" s="12"/>
    </row>
    <row r="13" spans="1:17" x14ac:dyDescent="0.3">
      <c r="A13" s="4"/>
      <c r="B13" s="185" t="s">
        <v>0</v>
      </c>
      <c r="C13" s="185" t="s">
        <v>1</v>
      </c>
      <c r="D13" s="185" t="s">
        <v>2</v>
      </c>
      <c r="E13" s="185" t="s">
        <v>3</v>
      </c>
      <c r="F13" s="185" t="s">
        <v>116</v>
      </c>
      <c r="G13" s="185" t="s">
        <v>117</v>
      </c>
      <c r="H13" s="185" t="s">
        <v>118</v>
      </c>
      <c r="I13" s="185" t="s">
        <v>32</v>
      </c>
      <c r="J13" s="185" t="s">
        <v>142</v>
      </c>
      <c r="K13" s="185" t="s">
        <v>143</v>
      </c>
      <c r="L13" s="82"/>
      <c r="M13" s="12"/>
    </row>
    <row r="14" spans="1:17" x14ac:dyDescent="0.3">
      <c r="A14" s="4" t="s">
        <v>44</v>
      </c>
      <c r="B14" s="22">
        <f t="shared" ref="B14:B20" si="11">B4/$B$10</f>
        <v>9.4943933935149577E-2</v>
      </c>
      <c r="C14" s="22">
        <f>C4/$C$10</f>
        <v>9.1584006857702668E-2</v>
      </c>
      <c r="D14" s="22">
        <f>D4/$D$10</f>
        <v>0.1001555565069715</v>
      </c>
      <c r="E14" s="22">
        <f>E4/$E$10</f>
        <v>0.1043334083884306</v>
      </c>
      <c r="F14" s="22">
        <f>F4/$F$10</f>
        <v>0.10839995380410374</v>
      </c>
      <c r="G14" s="22">
        <f>G4/$G$10</f>
        <v>0.11616851971636745</v>
      </c>
      <c r="H14" s="22">
        <f>H4/$H$10</f>
        <v>0.11141374382043533</v>
      </c>
      <c r="I14" s="22">
        <f>I4/$I$10</f>
        <v>0.12049276405120289</v>
      </c>
      <c r="J14" s="22">
        <f>J4/$J$10</f>
        <v>0.12522987906302666</v>
      </c>
      <c r="K14" s="22">
        <f>K4/$K$10</f>
        <v>0.12786921312059338</v>
      </c>
      <c r="L14" s="81"/>
      <c r="M14" s="80"/>
      <c r="N14" s="79"/>
    </row>
    <row r="15" spans="1:17" x14ac:dyDescent="0.3">
      <c r="A15" s="4" t="s">
        <v>45</v>
      </c>
      <c r="B15" s="22">
        <f t="shared" si="11"/>
        <v>0.59476986600817716</v>
      </c>
      <c r="C15" s="22">
        <f t="shared" ref="C15:C20" si="12">C5/$C$10</f>
        <v>0.59164523634582411</v>
      </c>
      <c r="D15" s="22">
        <f t="shared" ref="D15:D20" si="13">D5/$D$10</f>
        <v>0.58228082944442061</v>
      </c>
      <c r="E15" s="22">
        <f t="shared" ref="E15:E20" si="14">E5/$E$10</f>
        <v>0.57425337236198393</v>
      </c>
      <c r="F15" s="22">
        <f t="shared" ref="F15:F20" si="15">F5/$F$10</f>
        <v>0.56934517317044997</v>
      </c>
      <c r="G15" s="22">
        <f t="shared" ref="G15:G20" si="16">G5/$G$10</f>
        <v>0.56685624321124761</v>
      </c>
      <c r="H15" s="22">
        <f t="shared" ref="H15:H20" si="17">H5/$H$10</f>
        <v>0.5637637356200651</v>
      </c>
      <c r="I15" s="22">
        <f t="shared" ref="I15:I20" si="18">I5/$I$10</f>
        <v>0.55914677312660299</v>
      </c>
      <c r="J15" s="22">
        <f t="shared" ref="J15:J20" si="19">J5/$J$10</f>
        <v>0.550628290358529</v>
      </c>
      <c r="K15" s="22">
        <f t="shared" ref="K15:K20" si="20">K5/$K$10</f>
        <v>0.53885681958660281</v>
      </c>
      <c r="L15" s="82"/>
    </row>
    <row r="16" spans="1:17" x14ac:dyDescent="0.3">
      <c r="A16" s="3" t="s">
        <v>46</v>
      </c>
      <c r="B16" s="67">
        <f t="shared" si="11"/>
        <v>0.68971379994332671</v>
      </c>
      <c r="C16" s="67">
        <f t="shared" si="12"/>
        <v>0.68322924320352685</v>
      </c>
      <c r="D16" s="67">
        <f t="shared" si="13"/>
        <v>0.68243638595139211</v>
      </c>
      <c r="E16" s="67">
        <f t="shared" si="14"/>
        <v>0.67858678075041445</v>
      </c>
      <c r="F16" s="67">
        <f t="shared" si="15"/>
        <v>0.6777451269745538</v>
      </c>
      <c r="G16" s="67">
        <f t="shared" si="16"/>
        <v>0.68302476292761516</v>
      </c>
      <c r="H16" s="67">
        <f t="shared" si="17"/>
        <v>0.67517747944050044</v>
      </c>
      <c r="I16" s="67">
        <f t="shared" si="18"/>
        <v>0.6796395371778059</v>
      </c>
      <c r="J16" s="67">
        <f t="shared" si="19"/>
        <v>0.67585816942155563</v>
      </c>
      <c r="K16" s="67">
        <f t="shared" si="20"/>
        <v>0.66672603270719621</v>
      </c>
      <c r="L16" s="82"/>
    </row>
    <row r="17" spans="1:15" x14ac:dyDescent="0.3">
      <c r="A17" s="4" t="s">
        <v>47</v>
      </c>
      <c r="B17" s="22">
        <f t="shared" si="11"/>
        <v>0.18707849249079059</v>
      </c>
      <c r="C17" s="22">
        <f t="shared" si="12"/>
        <v>0.19180137154053392</v>
      </c>
      <c r="D17" s="22">
        <f t="shared" si="13"/>
        <v>0.19232635469737838</v>
      </c>
      <c r="E17" s="22">
        <f t="shared" si="14"/>
        <v>0.19546394284895502</v>
      </c>
      <c r="F17" s="22">
        <f t="shared" si="15"/>
        <v>0.1946258774012242</v>
      </c>
      <c r="G17" s="22">
        <f t="shared" si="16"/>
        <v>0.19127500396646205</v>
      </c>
      <c r="H17" s="22">
        <f t="shared" si="17"/>
        <v>0.19332958459267591</v>
      </c>
      <c r="I17" s="22">
        <f t="shared" si="18"/>
        <v>0.18906309840194041</v>
      </c>
      <c r="J17" s="22">
        <f t="shared" si="19"/>
        <v>0.19140760096837414</v>
      </c>
      <c r="K17" s="22">
        <f t="shared" si="20"/>
        <v>0.19571412108576997</v>
      </c>
      <c r="L17" s="82"/>
    </row>
    <row r="18" spans="1:15" x14ac:dyDescent="0.3">
      <c r="A18" s="4" t="s">
        <v>48</v>
      </c>
      <c r="B18" s="22">
        <f t="shared" si="11"/>
        <v>0.12320770756588269</v>
      </c>
      <c r="C18" s="22">
        <f t="shared" si="12"/>
        <v>0.12496938525593926</v>
      </c>
      <c r="D18" s="22">
        <f t="shared" si="13"/>
        <v>0.12523725935122948</v>
      </c>
      <c r="E18" s="22">
        <f t="shared" si="14"/>
        <v>0.12594927640063047</v>
      </c>
      <c r="F18" s="22">
        <f t="shared" si="15"/>
        <v>0.12762899562422206</v>
      </c>
      <c r="G18" s="22">
        <f t="shared" si="16"/>
        <v>0.12570023310592285</v>
      </c>
      <c r="H18" s="22">
        <f t="shared" si="17"/>
        <v>0.13149293596682365</v>
      </c>
      <c r="I18" s="22">
        <f t="shared" si="18"/>
        <v>0.13129736442025369</v>
      </c>
      <c r="J18" s="22">
        <f t="shared" si="19"/>
        <v>0.13273422961007023</v>
      </c>
      <c r="K18" s="22">
        <f t="shared" si="20"/>
        <v>0.13755984620703382</v>
      </c>
      <c r="L18" s="82"/>
    </row>
    <row r="19" spans="1:15" x14ac:dyDescent="0.3">
      <c r="A19" s="3" t="s">
        <v>49</v>
      </c>
      <c r="B19" s="67">
        <f t="shared" si="11"/>
        <v>0.31028620005667329</v>
      </c>
      <c r="C19" s="67">
        <f t="shared" si="12"/>
        <v>0.31677075679647321</v>
      </c>
      <c r="D19" s="67">
        <f t="shared" si="13"/>
        <v>0.31756361404860783</v>
      </c>
      <c r="E19" s="67">
        <f t="shared" si="14"/>
        <v>0.32141321924958549</v>
      </c>
      <c r="F19" s="67">
        <f t="shared" si="15"/>
        <v>0.32225487302544625</v>
      </c>
      <c r="G19" s="67">
        <f t="shared" si="16"/>
        <v>0.3169752370723849</v>
      </c>
      <c r="H19" s="67">
        <f t="shared" si="17"/>
        <v>0.32482252055949956</v>
      </c>
      <c r="I19" s="67">
        <f t="shared" si="18"/>
        <v>0.3203604628221941</v>
      </c>
      <c r="J19" s="67">
        <f t="shared" si="19"/>
        <v>0.32414183057844437</v>
      </c>
      <c r="K19" s="67">
        <f t="shared" si="20"/>
        <v>0.33327396729280379</v>
      </c>
      <c r="L19" s="82"/>
    </row>
    <row r="20" spans="1:15" x14ac:dyDescent="0.3">
      <c r="A20" s="3" t="s">
        <v>50</v>
      </c>
      <c r="B20" s="67">
        <f t="shared" si="11"/>
        <v>1</v>
      </c>
      <c r="C20" s="67">
        <f t="shared" si="12"/>
        <v>1</v>
      </c>
      <c r="D20" s="67">
        <f t="shared" si="13"/>
        <v>1</v>
      </c>
      <c r="E20" s="67">
        <f t="shared" si="14"/>
        <v>1</v>
      </c>
      <c r="F20" s="67">
        <f t="shared" si="15"/>
        <v>1</v>
      </c>
      <c r="G20" s="67">
        <f t="shared" si="16"/>
        <v>1</v>
      </c>
      <c r="H20" s="67">
        <f t="shared" si="17"/>
        <v>1</v>
      </c>
      <c r="I20" s="67">
        <f t="shared" si="18"/>
        <v>1</v>
      </c>
      <c r="J20" s="67">
        <f t="shared" si="19"/>
        <v>1</v>
      </c>
      <c r="K20" s="67">
        <f t="shared" si="20"/>
        <v>1</v>
      </c>
      <c r="L20" s="82"/>
    </row>
    <row r="23" spans="1:15" x14ac:dyDescent="0.3">
      <c r="B23" s="12"/>
      <c r="C23" s="12"/>
    </row>
    <row r="24" spans="1:15" x14ac:dyDescent="0.3">
      <c r="A24" t="s">
        <v>103</v>
      </c>
      <c r="B24" t="s">
        <v>102</v>
      </c>
    </row>
    <row r="25" spans="1:15" x14ac:dyDescent="0.3">
      <c r="A25" s="4" t="s">
        <v>33</v>
      </c>
      <c r="B25" s="3" t="s">
        <v>0</v>
      </c>
      <c r="C25" s="3" t="s">
        <v>1</v>
      </c>
      <c r="D25" s="3" t="s">
        <v>2</v>
      </c>
      <c r="E25" s="3" t="s">
        <v>3</v>
      </c>
      <c r="F25" s="3" t="s">
        <v>116</v>
      </c>
      <c r="G25" s="3" t="s">
        <v>117</v>
      </c>
      <c r="H25" s="3" t="s">
        <v>118</v>
      </c>
      <c r="I25" s="3" t="s">
        <v>32</v>
      </c>
      <c r="J25" s="3" t="s">
        <v>142</v>
      </c>
      <c r="K25" s="3" t="s">
        <v>143</v>
      </c>
      <c r="L25" s="130" t="s">
        <v>158</v>
      </c>
      <c r="M25" s="130" t="s">
        <v>167</v>
      </c>
      <c r="N25" s="130" t="s">
        <v>144</v>
      </c>
      <c r="O25" s="130" t="s">
        <v>168</v>
      </c>
    </row>
    <row r="26" spans="1:15" s="34" customFormat="1" x14ac:dyDescent="0.3">
      <c r="A26" s="58" t="s">
        <v>139</v>
      </c>
      <c r="B26" s="34">
        <v>2724</v>
      </c>
      <c r="C26" s="34">
        <v>2692</v>
      </c>
      <c r="D26" s="34">
        <v>2788</v>
      </c>
      <c r="E26" s="34">
        <v>2775</v>
      </c>
      <c r="F26" s="34">
        <v>2997</v>
      </c>
      <c r="G26" s="34">
        <v>3188</v>
      </c>
      <c r="H26" s="34">
        <v>3042</v>
      </c>
      <c r="I26" s="34">
        <v>2996</v>
      </c>
      <c r="J26" s="34">
        <v>3153</v>
      </c>
      <c r="K26" s="34">
        <v>3204</v>
      </c>
      <c r="L26" s="37">
        <f>K26-J26</f>
        <v>51</v>
      </c>
      <c r="M26" s="38">
        <f>L26/K26</f>
        <v>1.5917602996254682E-2</v>
      </c>
      <c r="N26" s="37">
        <f>K26-B26</f>
        <v>480</v>
      </c>
      <c r="O26" s="131">
        <f>(K26-B26)/B26</f>
        <v>0.1762114537444934</v>
      </c>
    </row>
    <row r="27" spans="1:15" x14ac:dyDescent="0.3">
      <c r="A27" s="4" t="s">
        <v>18</v>
      </c>
      <c r="B27">
        <v>8035</v>
      </c>
      <c r="C27">
        <v>8849</v>
      </c>
      <c r="D27">
        <v>9388</v>
      </c>
      <c r="E27">
        <v>10129</v>
      </c>
      <c r="F27">
        <v>10639</v>
      </c>
      <c r="G27">
        <v>11347</v>
      </c>
      <c r="H27">
        <v>12369</v>
      </c>
      <c r="I27">
        <v>12481</v>
      </c>
      <c r="J27">
        <v>13027</v>
      </c>
      <c r="K27">
        <v>13618</v>
      </c>
      <c r="L27" s="37">
        <f t="shared" ref="L27:L53" si="21">K27-J27</f>
        <v>591</v>
      </c>
      <c r="M27" s="38">
        <f t="shared" ref="M27:M53" si="22">L27/K27</f>
        <v>4.3398443236892348E-2</v>
      </c>
      <c r="N27" s="37">
        <f t="shared" ref="N27:N53" si="23">K27-B27</f>
        <v>5583</v>
      </c>
      <c r="O27" s="131">
        <f t="shared" ref="O27:O53" si="24">(K27-B27)/B27</f>
        <v>0.694835096453018</v>
      </c>
    </row>
    <row r="28" spans="1:15" x14ac:dyDescent="0.3">
      <c r="A28" s="4" t="s">
        <v>29</v>
      </c>
      <c r="B28">
        <v>12966</v>
      </c>
      <c r="C28">
        <v>14669</v>
      </c>
      <c r="D28">
        <v>16118</v>
      </c>
      <c r="E28">
        <v>17110</v>
      </c>
      <c r="F28">
        <v>18150</v>
      </c>
      <c r="G28">
        <v>18773</v>
      </c>
      <c r="H28">
        <v>19750</v>
      </c>
      <c r="I28">
        <v>19884</v>
      </c>
      <c r="J28">
        <v>21927</v>
      </c>
      <c r="K28">
        <v>23859</v>
      </c>
      <c r="L28" s="37">
        <f t="shared" si="21"/>
        <v>1932</v>
      </c>
      <c r="M28" s="38">
        <f t="shared" si="22"/>
        <v>8.0975732428014591E-2</v>
      </c>
      <c r="N28" s="37">
        <f t="shared" si="23"/>
        <v>10893</v>
      </c>
      <c r="O28" s="131">
        <f t="shared" si="24"/>
        <v>0.84012031466913462</v>
      </c>
    </row>
    <row r="29" spans="1:15" x14ac:dyDescent="0.3">
      <c r="A29" s="4" t="s">
        <v>15</v>
      </c>
      <c r="B29">
        <v>2283</v>
      </c>
      <c r="C29">
        <v>2219</v>
      </c>
      <c r="D29">
        <v>2408</v>
      </c>
      <c r="E29">
        <v>2530</v>
      </c>
      <c r="F29">
        <v>2771</v>
      </c>
      <c r="G29">
        <v>2939</v>
      </c>
      <c r="H29">
        <v>3004</v>
      </c>
      <c r="I29">
        <v>3524</v>
      </c>
      <c r="J29">
        <v>3665</v>
      </c>
      <c r="K29">
        <v>3528</v>
      </c>
      <c r="L29" s="37">
        <f t="shared" si="21"/>
        <v>-137</v>
      </c>
      <c r="M29" s="38">
        <f t="shared" si="22"/>
        <v>-3.8832199546485258E-2</v>
      </c>
      <c r="N29" s="37">
        <f t="shared" si="23"/>
        <v>1245</v>
      </c>
      <c r="O29" s="131">
        <f t="shared" si="24"/>
        <v>0.54533508541392905</v>
      </c>
    </row>
    <row r="30" spans="1:15" x14ac:dyDescent="0.3">
      <c r="A30" s="4" t="s">
        <v>92</v>
      </c>
      <c r="B30">
        <v>7523</v>
      </c>
      <c r="C30">
        <v>8021</v>
      </c>
      <c r="D30">
        <v>8786</v>
      </c>
      <c r="E30">
        <v>9375</v>
      </c>
      <c r="F30">
        <v>10149</v>
      </c>
      <c r="G30">
        <v>10474</v>
      </c>
      <c r="H30">
        <v>11181</v>
      </c>
      <c r="I30">
        <v>11477</v>
      </c>
      <c r="J30">
        <v>11430</v>
      </c>
      <c r="K30">
        <v>12421</v>
      </c>
      <c r="L30" s="37">
        <f t="shared" si="21"/>
        <v>991</v>
      </c>
      <c r="M30" s="38">
        <f t="shared" si="22"/>
        <v>7.9784236373882947E-2</v>
      </c>
      <c r="N30" s="37">
        <f t="shared" si="23"/>
        <v>4898</v>
      </c>
      <c r="O30" s="131">
        <f t="shared" si="24"/>
        <v>0.65107005184102085</v>
      </c>
    </row>
    <row r="31" spans="1:15" x14ac:dyDescent="0.3">
      <c r="A31" s="4" t="s">
        <v>90</v>
      </c>
      <c r="B31">
        <v>42</v>
      </c>
      <c r="C31">
        <v>39</v>
      </c>
      <c r="D31">
        <v>40</v>
      </c>
      <c r="E31">
        <v>46</v>
      </c>
      <c r="F31">
        <v>60</v>
      </c>
      <c r="G31">
        <v>82</v>
      </c>
      <c r="H31">
        <v>102</v>
      </c>
      <c r="I31">
        <v>113</v>
      </c>
      <c r="J31">
        <v>137</v>
      </c>
      <c r="K31">
        <v>174</v>
      </c>
      <c r="L31" s="37">
        <f t="shared" si="21"/>
        <v>37</v>
      </c>
      <c r="M31" s="38">
        <f t="shared" si="22"/>
        <v>0.21264367816091953</v>
      </c>
      <c r="N31" s="37">
        <f t="shared" si="23"/>
        <v>132</v>
      </c>
      <c r="O31" s="131">
        <f t="shared" si="24"/>
        <v>3.1428571428571428</v>
      </c>
    </row>
    <row r="32" spans="1:15" x14ac:dyDescent="0.3">
      <c r="A32" s="4" t="s">
        <v>89</v>
      </c>
      <c r="B32">
        <v>691</v>
      </c>
      <c r="C32">
        <v>727</v>
      </c>
      <c r="D32">
        <v>873</v>
      </c>
      <c r="E32">
        <v>988</v>
      </c>
      <c r="F32">
        <v>1140</v>
      </c>
      <c r="G32">
        <v>1236</v>
      </c>
      <c r="H32">
        <v>1435</v>
      </c>
      <c r="I32">
        <v>1611</v>
      </c>
      <c r="J32">
        <v>2238</v>
      </c>
      <c r="K32">
        <v>2418</v>
      </c>
      <c r="L32" s="37">
        <f t="shared" si="21"/>
        <v>180</v>
      </c>
      <c r="M32" s="38">
        <f t="shared" si="22"/>
        <v>7.4441687344913146E-2</v>
      </c>
      <c r="N32" s="37">
        <f t="shared" si="23"/>
        <v>1727</v>
      </c>
      <c r="O32" s="131">
        <f t="shared" si="24"/>
        <v>2.499276410998553</v>
      </c>
    </row>
    <row r="33" spans="1:15" x14ac:dyDescent="0.3">
      <c r="A33" s="4" t="s">
        <v>87</v>
      </c>
      <c r="B33">
        <v>2641</v>
      </c>
      <c r="C33">
        <v>2773</v>
      </c>
      <c r="D33">
        <v>2840</v>
      </c>
      <c r="E33">
        <v>2874</v>
      </c>
      <c r="F33">
        <v>2978</v>
      </c>
      <c r="G33">
        <v>3201</v>
      </c>
      <c r="H33">
        <v>3277</v>
      </c>
      <c r="I33">
        <v>3402</v>
      </c>
      <c r="J33">
        <v>3325</v>
      </c>
      <c r="K33">
        <v>3510</v>
      </c>
      <c r="L33" s="37">
        <f t="shared" si="21"/>
        <v>185</v>
      </c>
      <c r="M33" s="38">
        <f t="shared" si="22"/>
        <v>5.2706552706552709E-2</v>
      </c>
      <c r="N33" s="37">
        <f t="shared" si="23"/>
        <v>869</v>
      </c>
      <c r="O33" s="131">
        <f t="shared" si="24"/>
        <v>0.32904202953426731</v>
      </c>
    </row>
    <row r="34" spans="1:15" x14ac:dyDescent="0.3">
      <c r="A34" s="4" t="s">
        <v>94</v>
      </c>
      <c r="B34">
        <v>7165</v>
      </c>
      <c r="C34">
        <v>7482</v>
      </c>
      <c r="D34">
        <v>9427</v>
      </c>
      <c r="E34">
        <v>11103</v>
      </c>
      <c r="F34">
        <v>12486</v>
      </c>
      <c r="G34">
        <v>14349</v>
      </c>
      <c r="H34">
        <v>14389</v>
      </c>
      <c r="I34">
        <v>16096</v>
      </c>
      <c r="J34">
        <v>17769</v>
      </c>
      <c r="K34">
        <v>19052</v>
      </c>
      <c r="L34" s="37">
        <f t="shared" si="21"/>
        <v>1283</v>
      </c>
      <c r="M34" s="38">
        <f t="shared" si="22"/>
        <v>6.7342011337392399E-2</v>
      </c>
      <c r="N34" s="37">
        <f t="shared" si="23"/>
        <v>11887</v>
      </c>
      <c r="O34" s="131">
        <f t="shared" si="24"/>
        <v>1.6590369853454292</v>
      </c>
    </row>
    <row r="35" spans="1:15" s="34" customFormat="1" x14ac:dyDescent="0.3">
      <c r="A35" s="58" t="s">
        <v>137</v>
      </c>
      <c r="B35" s="34">
        <v>1467</v>
      </c>
      <c r="C35" s="34">
        <v>1497</v>
      </c>
      <c r="D35" s="34">
        <v>1578</v>
      </c>
      <c r="E35" s="34">
        <v>1720</v>
      </c>
      <c r="F35" s="34">
        <v>1718</v>
      </c>
      <c r="G35" s="34">
        <v>1790</v>
      </c>
      <c r="H35" s="34">
        <v>1925</v>
      </c>
      <c r="I35" s="34">
        <v>1764</v>
      </c>
      <c r="J35" s="34">
        <v>1886</v>
      </c>
      <c r="K35" s="34">
        <v>2131</v>
      </c>
      <c r="L35" s="37">
        <f t="shared" si="21"/>
        <v>245</v>
      </c>
      <c r="M35" s="38">
        <f t="shared" si="22"/>
        <v>0.11496949788831534</v>
      </c>
      <c r="N35" s="37">
        <f t="shared" si="23"/>
        <v>664</v>
      </c>
      <c r="O35" s="131">
        <f t="shared" si="24"/>
        <v>0.45262440354464895</v>
      </c>
    </row>
    <row r="36" spans="1:15" x14ac:dyDescent="0.3">
      <c r="A36" s="4" t="s">
        <v>91</v>
      </c>
      <c r="B36">
        <v>3147</v>
      </c>
      <c r="C36">
        <v>3559</v>
      </c>
      <c r="D36">
        <v>3641</v>
      </c>
      <c r="E36">
        <v>3792</v>
      </c>
      <c r="F36">
        <v>4051</v>
      </c>
      <c r="G36">
        <v>4036</v>
      </c>
      <c r="H36">
        <v>4153</v>
      </c>
      <c r="I36">
        <v>4327</v>
      </c>
      <c r="J36">
        <v>4748</v>
      </c>
      <c r="K36">
        <v>4967</v>
      </c>
      <c r="L36" s="37">
        <f t="shared" si="21"/>
        <v>219</v>
      </c>
      <c r="M36" s="38">
        <f t="shared" si="22"/>
        <v>4.4091000603986311E-2</v>
      </c>
      <c r="N36" s="37">
        <f t="shared" si="23"/>
        <v>1820</v>
      </c>
      <c r="O36" s="131">
        <f t="shared" si="24"/>
        <v>0.57832856688910073</v>
      </c>
    </row>
    <row r="37" spans="1:15" x14ac:dyDescent="0.3">
      <c r="A37" s="4" t="s">
        <v>95</v>
      </c>
      <c r="B37">
        <v>196</v>
      </c>
      <c r="C37">
        <v>162</v>
      </c>
      <c r="D37">
        <v>123</v>
      </c>
      <c r="E37">
        <v>135</v>
      </c>
      <c r="F37">
        <v>136</v>
      </c>
      <c r="G37">
        <v>133</v>
      </c>
      <c r="H37">
        <v>127</v>
      </c>
      <c r="I37">
        <v>170</v>
      </c>
      <c r="J37">
        <v>327</v>
      </c>
      <c r="K37">
        <v>471</v>
      </c>
      <c r="L37" s="37">
        <f t="shared" si="21"/>
        <v>144</v>
      </c>
      <c r="M37" s="38">
        <f t="shared" si="22"/>
        <v>0.30573248407643311</v>
      </c>
      <c r="N37" s="37">
        <f t="shared" si="23"/>
        <v>275</v>
      </c>
      <c r="O37" s="131">
        <f t="shared" si="24"/>
        <v>1.403061224489796</v>
      </c>
    </row>
    <row r="38" spans="1:15" x14ac:dyDescent="0.3">
      <c r="A38" s="4" t="s">
        <v>27</v>
      </c>
      <c r="B38">
        <v>2976</v>
      </c>
      <c r="C38">
        <v>3153</v>
      </c>
      <c r="D38">
        <v>3171</v>
      </c>
      <c r="E38">
        <v>3525</v>
      </c>
      <c r="F38">
        <v>3671</v>
      </c>
      <c r="G38">
        <v>3984</v>
      </c>
      <c r="H38">
        <v>4024</v>
      </c>
      <c r="I38">
        <v>3895</v>
      </c>
      <c r="J38">
        <v>3691</v>
      </c>
      <c r="K38">
        <v>3850</v>
      </c>
      <c r="L38" s="37">
        <f t="shared" si="21"/>
        <v>159</v>
      </c>
      <c r="M38" s="38">
        <f t="shared" si="22"/>
        <v>4.12987012987013E-2</v>
      </c>
      <c r="N38" s="37">
        <f t="shared" si="23"/>
        <v>874</v>
      </c>
      <c r="O38" s="131">
        <f t="shared" si="24"/>
        <v>0.29368279569892475</v>
      </c>
    </row>
    <row r="39" spans="1:15" s="34" customFormat="1" x14ac:dyDescent="0.3">
      <c r="A39" s="58" t="s">
        <v>77</v>
      </c>
      <c r="B39">
        <v>30008</v>
      </c>
      <c r="C39">
        <v>31601</v>
      </c>
      <c r="D39">
        <v>33228</v>
      </c>
      <c r="E39">
        <v>34096</v>
      </c>
      <c r="F39">
        <v>35693</v>
      </c>
      <c r="G39">
        <v>37114</v>
      </c>
      <c r="H39">
        <v>38498</v>
      </c>
      <c r="I39">
        <v>38652</v>
      </c>
      <c r="J39">
        <v>39425</v>
      </c>
      <c r="K39">
        <v>39914</v>
      </c>
      <c r="L39" s="37">
        <f t="shared" si="21"/>
        <v>489</v>
      </c>
      <c r="M39" s="38">
        <f t="shared" si="22"/>
        <v>1.2251340381820915E-2</v>
      </c>
      <c r="N39" s="37">
        <f t="shared" si="23"/>
        <v>9906</v>
      </c>
      <c r="O39" s="131">
        <f t="shared" si="24"/>
        <v>0.33011197014129567</v>
      </c>
    </row>
    <row r="40" spans="1:15" x14ac:dyDescent="0.3">
      <c r="A40" s="4" t="s">
        <v>17</v>
      </c>
      <c r="B40">
        <v>6118</v>
      </c>
      <c r="C40">
        <v>6518</v>
      </c>
      <c r="D40">
        <v>7017</v>
      </c>
      <c r="E40">
        <v>7025</v>
      </c>
      <c r="F40">
        <v>7320</v>
      </c>
      <c r="G40">
        <v>7739</v>
      </c>
      <c r="H40">
        <v>7879</v>
      </c>
      <c r="I40">
        <v>7378</v>
      </c>
      <c r="J40">
        <v>8001</v>
      </c>
      <c r="K40">
        <v>8476</v>
      </c>
      <c r="L40" s="37">
        <f t="shared" si="21"/>
        <v>475</v>
      </c>
      <c r="M40" s="38">
        <f t="shared" si="22"/>
        <v>5.6040585181689473E-2</v>
      </c>
      <c r="N40" s="37">
        <f t="shared" si="23"/>
        <v>2358</v>
      </c>
      <c r="O40" s="131">
        <f t="shared" si="24"/>
        <v>0.38542007191892774</v>
      </c>
    </row>
    <row r="41" spans="1:15" x14ac:dyDescent="0.3">
      <c r="A41" s="4" t="s">
        <v>141</v>
      </c>
      <c r="B41">
        <v>380</v>
      </c>
      <c r="C41">
        <v>386</v>
      </c>
      <c r="D41">
        <v>425</v>
      </c>
      <c r="E41">
        <v>477</v>
      </c>
      <c r="F41">
        <v>518</v>
      </c>
      <c r="G41">
        <v>497</v>
      </c>
      <c r="H41">
        <v>603</v>
      </c>
      <c r="I41">
        <v>570</v>
      </c>
      <c r="J41">
        <v>729</v>
      </c>
      <c r="K41">
        <v>782</v>
      </c>
      <c r="L41" s="37">
        <f t="shared" si="21"/>
        <v>53</v>
      </c>
      <c r="M41" s="38">
        <f t="shared" si="22"/>
        <v>6.7774936061381075E-2</v>
      </c>
      <c r="N41" s="37">
        <f t="shared" si="23"/>
        <v>402</v>
      </c>
      <c r="O41" s="131">
        <f t="shared" si="24"/>
        <v>1.0578947368421052</v>
      </c>
    </row>
    <row r="42" spans="1:15" s="34" customFormat="1" x14ac:dyDescent="0.3">
      <c r="A42" s="58" t="s">
        <v>85</v>
      </c>
      <c r="B42" s="34">
        <v>4101</v>
      </c>
      <c r="C42" s="34">
        <v>4168</v>
      </c>
      <c r="D42" s="34">
        <v>4682</v>
      </c>
      <c r="E42" s="34">
        <v>5151</v>
      </c>
      <c r="F42" s="34">
        <v>5574</v>
      </c>
      <c r="G42" s="34">
        <v>5804</v>
      </c>
      <c r="H42" s="34">
        <v>5765</v>
      </c>
      <c r="I42" s="34">
        <v>6107</v>
      </c>
      <c r="J42" s="34">
        <v>6327</v>
      </c>
      <c r="K42" s="34">
        <v>6462</v>
      </c>
      <c r="L42" s="37">
        <f t="shared" si="21"/>
        <v>135</v>
      </c>
      <c r="M42" s="38">
        <f t="shared" si="22"/>
        <v>2.0891364902506964E-2</v>
      </c>
      <c r="N42" s="37">
        <f t="shared" si="23"/>
        <v>2361</v>
      </c>
      <c r="O42" s="131">
        <f t="shared" si="24"/>
        <v>0.57571324067300655</v>
      </c>
    </row>
    <row r="43" spans="1:15" x14ac:dyDescent="0.3">
      <c r="A43" s="4" t="s">
        <v>136</v>
      </c>
      <c r="B43">
        <v>2998</v>
      </c>
      <c r="C43">
        <v>3481</v>
      </c>
      <c r="D43">
        <v>3753</v>
      </c>
      <c r="E43">
        <v>4108</v>
      </c>
      <c r="F43">
        <v>4398</v>
      </c>
      <c r="G43">
        <v>4733</v>
      </c>
      <c r="H43">
        <v>5564</v>
      </c>
      <c r="I43">
        <v>5737</v>
      </c>
      <c r="J43">
        <v>6448</v>
      </c>
      <c r="K43">
        <v>7057</v>
      </c>
      <c r="L43" s="37">
        <f t="shared" si="21"/>
        <v>609</v>
      </c>
      <c r="M43" s="38">
        <f t="shared" si="22"/>
        <v>8.6297293467479094E-2</v>
      </c>
      <c r="N43" s="37">
        <f t="shared" si="23"/>
        <v>4059</v>
      </c>
      <c r="O43" s="131">
        <f t="shared" si="24"/>
        <v>1.3539026017344897</v>
      </c>
    </row>
    <row r="44" spans="1:15" x14ac:dyDescent="0.3">
      <c r="A44" s="4" t="s">
        <v>140</v>
      </c>
      <c r="B44">
        <v>3418</v>
      </c>
      <c r="C44">
        <v>3584</v>
      </c>
      <c r="D44">
        <v>3846</v>
      </c>
      <c r="E44">
        <v>3910</v>
      </c>
      <c r="F44">
        <v>4389</v>
      </c>
      <c r="G44">
        <v>4815</v>
      </c>
      <c r="H44">
        <v>4998</v>
      </c>
      <c r="I44">
        <v>4829</v>
      </c>
      <c r="J44">
        <v>5472</v>
      </c>
      <c r="K44">
        <v>5768</v>
      </c>
      <c r="L44" s="37">
        <f t="shared" si="21"/>
        <v>296</v>
      </c>
      <c r="M44" s="38">
        <f t="shared" si="22"/>
        <v>5.1317614424410539E-2</v>
      </c>
      <c r="N44" s="37">
        <f t="shared" si="23"/>
        <v>2350</v>
      </c>
      <c r="O44" s="131">
        <f t="shared" si="24"/>
        <v>0.68753657109420718</v>
      </c>
    </row>
    <row r="45" spans="1:15" x14ac:dyDescent="0.3">
      <c r="A45" s="4" t="s">
        <v>24</v>
      </c>
      <c r="B45">
        <v>5698</v>
      </c>
      <c r="C45">
        <v>5741</v>
      </c>
      <c r="D45">
        <v>6086</v>
      </c>
      <c r="E45">
        <v>6292</v>
      </c>
      <c r="F45">
        <v>6795</v>
      </c>
      <c r="G45">
        <v>6798</v>
      </c>
      <c r="H45">
        <v>7307</v>
      </c>
      <c r="I45">
        <v>7039</v>
      </c>
      <c r="J45">
        <v>7363</v>
      </c>
      <c r="K45">
        <v>7523</v>
      </c>
      <c r="L45" s="37">
        <f t="shared" si="21"/>
        <v>160</v>
      </c>
      <c r="M45" s="38">
        <f t="shared" si="22"/>
        <v>2.1268111125880632E-2</v>
      </c>
      <c r="N45" s="37">
        <f t="shared" si="23"/>
        <v>1825</v>
      </c>
      <c r="O45" s="131">
        <f t="shared" si="24"/>
        <v>0.32028782028782027</v>
      </c>
    </row>
    <row r="46" spans="1:15" x14ac:dyDescent="0.3">
      <c r="A46" s="4" t="s">
        <v>25</v>
      </c>
      <c r="B46">
        <v>3898</v>
      </c>
      <c r="C46">
        <v>3910</v>
      </c>
      <c r="D46">
        <v>3872</v>
      </c>
      <c r="E46">
        <v>3508</v>
      </c>
      <c r="F46">
        <v>3607</v>
      </c>
      <c r="G46">
        <v>3543</v>
      </c>
      <c r="H46">
        <v>3347</v>
      </c>
      <c r="I46">
        <v>3181</v>
      </c>
      <c r="J46">
        <v>3214</v>
      </c>
      <c r="K46">
        <v>3225</v>
      </c>
      <c r="L46" s="37">
        <f t="shared" si="21"/>
        <v>11</v>
      </c>
      <c r="M46" s="38">
        <f t="shared" si="22"/>
        <v>3.4108527131782944E-3</v>
      </c>
      <c r="N46" s="37">
        <f t="shared" si="23"/>
        <v>-673</v>
      </c>
      <c r="O46" s="131">
        <f t="shared" si="24"/>
        <v>-0.17265264238070804</v>
      </c>
    </row>
    <row r="47" spans="1:15" x14ac:dyDescent="0.3">
      <c r="A47" s="4" t="s">
        <v>138</v>
      </c>
      <c r="B47">
        <v>3964</v>
      </c>
      <c r="C47">
        <v>4060</v>
      </c>
      <c r="D47">
        <v>4099</v>
      </c>
      <c r="E47">
        <v>3942</v>
      </c>
      <c r="F47">
        <v>4145</v>
      </c>
      <c r="G47">
        <v>4074</v>
      </c>
      <c r="H47">
        <v>4167</v>
      </c>
      <c r="I47">
        <v>3689</v>
      </c>
      <c r="J47">
        <v>3926</v>
      </c>
      <c r="K47">
        <v>4191</v>
      </c>
      <c r="L47" s="37">
        <f>K47-J47</f>
        <v>265</v>
      </c>
      <c r="M47" s="38">
        <f t="shared" si="22"/>
        <v>6.3230732522071106E-2</v>
      </c>
      <c r="N47" s="37">
        <f t="shared" si="23"/>
        <v>227</v>
      </c>
      <c r="O47" s="131">
        <f t="shared" si="24"/>
        <v>5.7265388496468214E-2</v>
      </c>
    </row>
    <row r="48" spans="1:15" x14ac:dyDescent="0.3">
      <c r="A48" s="4" t="s">
        <v>98</v>
      </c>
      <c r="B48">
        <v>1642</v>
      </c>
      <c r="C48">
        <v>1630</v>
      </c>
      <c r="D48">
        <v>1698</v>
      </c>
      <c r="E48">
        <v>1278</v>
      </c>
      <c r="F48">
        <v>1276</v>
      </c>
      <c r="G48">
        <v>1367</v>
      </c>
      <c r="H48">
        <v>1463</v>
      </c>
      <c r="I48">
        <v>1503</v>
      </c>
      <c r="J48">
        <v>1563</v>
      </c>
      <c r="K48">
        <v>1684</v>
      </c>
      <c r="L48" s="37">
        <f t="shared" si="21"/>
        <v>121</v>
      </c>
      <c r="M48" s="38">
        <f t="shared" si="22"/>
        <v>7.1852731591448935E-2</v>
      </c>
      <c r="N48" s="37">
        <f t="shared" si="23"/>
        <v>42</v>
      </c>
      <c r="O48" s="131">
        <f t="shared" si="24"/>
        <v>2.5578562728380026E-2</v>
      </c>
    </row>
    <row r="49" spans="1:15" x14ac:dyDescent="0.3">
      <c r="A49" s="4" t="s">
        <v>14</v>
      </c>
      <c r="B49">
        <v>2819</v>
      </c>
      <c r="C49">
        <v>2895</v>
      </c>
      <c r="D49">
        <v>3058</v>
      </c>
      <c r="E49">
        <v>3130</v>
      </c>
      <c r="F49">
        <v>3338</v>
      </c>
      <c r="G49">
        <v>3498</v>
      </c>
      <c r="H49">
        <v>3604</v>
      </c>
      <c r="I49">
        <v>3635</v>
      </c>
      <c r="J49">
        <v>3821</v>
      </c>
      <c r="K49">
        <v>3954</v>
      </c>
      <c r="L49" s="37">
        <f t="shared" si="21"/>
        <v>133</v>
      </c>
      <c r="M49" s="38">
        <f t="shared" si="22"/>
        <v>3.3636823469903897E-2</v>
      </c>
      <c r="N49" s="37">
        <f t="shared" si="23"/>
        <v>1135</v>
      </c>
      <c r="O49" s="131">
        <f t="shared" si="24"/>
        <v>0.40262504434196522</v>
      </c>
    </row>
    <row r="50" spans="1:15" x14ac:dyDescent="0.3">
      <c r="A50" s="4" t="s">
        <v>88</v>
      </c>
      <c r="B50">
        <v>2131</v>
      </c>
      <c r="C50">
        <v>2127</v>
      </c>
      <c r="D50">
        <v>2239</v>
      </c>
      <c r="E50">
        <v>2287</v>
      </c>
      <c r="F50">
        <v>2333</v>
      </c>
      <c r="G50">
        <v>2343</v>
      </c>
      <c r="H50">
        <v>2352</v>
      </c>
      <c r="I50">
        <v>2035</v>
      </c>
      <c r="J50">
        <v>2142</v>
      </c>
      <c r="K50">
        <v>2123</v>
      </c>
      <c r="L50" s="37">
        <f t="shared" si="21"/>
        <v>-19</v>
      </c>
      <c r="M50" s="38">
        <f t="shared" si="22"/>
        <v>-8.9495996231747522E-3</v>
      </c>
      <c r="N50" s="37">
        <f t="shared" si="23"/>
        <v>-8</v>
      </c>
      <c r="O50" s="131">
        <f t="shared" si="24"/>
        <v>-3.7541060534960111E-3</v>
      </c>
    </row>
    <row r="51" spans="1:15" x14ac:dyDescent="0.3">
      <c r="A51" s="4" t="s">
        <v>13</v>
      </c>
      <c r="B51">
        <v>910</v>
      </c>
      <c r="C51">
        <v>952</v>
      </c>
      <c r="D51">
        <v>1075</v>
      </c>
      <c r="E51">
        <v>1144</v>
      </c>
      <c r="F51">
        <v>1241</v>
      </c>
      <c r="G51">
        <v>1440</v>
      </c>
      <c r="H51">
        <v>1537</v>
      </c>
      <c r="I51">
        <v>1388</v>
      </c>
      <c r="J51">
        <v>1510</v>
      </c>
      <c r="K51">
        <v>1563</v>
      </c>
      <c r="L51" s="37">
        <f t="shared" si="21"/>
        <v>53</v>
      </c>
      <c r="M51" s="38">
        <f t="shared" si="22"/>
        <v>3.3909149072296862E-2</v>
      </c>
      <c r="N51" s="37">
        <f t="shared" si="23"/>
        <v>653</v>
      </c>
      <c r="O51" s="131">
        <f t="shared" si="24"/>
        <v>0.71758241758241759</v>
      </c>
    </row>
    <row r="52" spans="1:15" x14ac:dyDescent="0.3">
      <c r="A52" s="4" t="s">
        <v>31</v>
      </c>
      <c r="B52">
        <v>3574</v>
      </c>
      <c r="C52">
        <v>3761</v>
      </c>
      <c r="D52">
        <v>3883</v>
      </c>
      <c r="E52">
        <v>4109</v>
      </c>
      <c r="F52">
        <v>4285</v>
      </c>
      <c r="G52">
        <v>4577</v>
      </c>
      <c r="H52">
        <v>4862</v>
      </c>
      <c r="I52">
        <v>4851</v>
      </c>
      <c r="J52">
        <v>4897</v>
      </c>
      <c r="K52">
        <v>4981</v>
      </c>
      <c r="L52" s="37">
        <f t="shared" si="21"/>
        <v>84</v>
      </c>
      <c r="M52" s="38">
        <f t="shared" si="22"/>
        <v>1.6864083517365992E-2</v>
      </c>
      <c r="N52" s="37">
        <f t="shared" si="23"/>
        <v>1407</v>
      </c>
      <c r="O52" s="131">
        <f t="shared" si="24"/>
        <v>0.39367655288192499</v>
      </c>
    </row>
    <row r="53" spans="1:15" x14ac:dyDescent="0.3">
      <c r="A53" s="4" t="s">
        <v>34</v>
      </c>
      <c r="B53">
        <v>123515</v>
      </c>
      <c r="C53">
        <v>130656</v>
      </c>
      <c r="D53">
        <v>140142</v>
      </c>
      <c r="E53">
        <v>146559</v>
      </c>
      <c r="F53">
        <v>155858</v>
      </c>
      <c r="G53">
        <v>163874</v>
      </c>
      <c r="H53">
        <v>170724</v>
      </c>
      <c r="I53">
        <v>172334</v>
      </c>
      <c r="J53">
        <v>182161</v>
      </c>
      <c r="K53">
        <v>190906</v>
      </c>
      <c r="L53" s="37">
        <f t="shared" si="21"/>
        <v>8745</v>
      </c>
      <c r="M53" s="38">
        <f t="shared" si="22"/>
        <v>4.5807884508606331E-2</v>
      </c>
      <c r="N53" s="37">
        <f t="shared" si="23"/>
        <v>67391</v>
      </c>
      <c r="O53" s="131">
        <f t="shared" si="24"/>
        <v>0.54560984495810227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2DA47-AE44-4E36-B60B-A086D84FBA26}">
  <sheetPr>
    <tabColor rgb="FF00B050"/>
  </sheetPr>
  <dimension ref="A1:K27"/>
  <sheetViews>
    <sheetView zoomScale="93" zoomScaleNormal="93" workbookViewId="0">
      <selection activeCell="S19" sqref="S19"/>
    </sheetView>
  </sheetViews>
  <sheetFormatPr defaultRowHeight="14.4" x14ac:dyDescent="0.3"/>
  <cols>
    <col min="1" max="1" width="28" customWidth="1"/>
    <col min="2" max="2" width="10.5546875" bestFit="1" customWidth="1"/>
    <col min="3" max="3" width="12.6640625" customWidth="1"/>
    <col min="4" max="4" width="10.5546875" bestFit="1" customWidth="1"/>
    <col min="5" max="5" width="9.44140625" customWidth="1"/>
    <col min="6" max="6" width="10.5546875" bestFit="1" customWidth="1"/>
    <col min="7" max="7" width="8.33203125" customWidth="1"/>
    <col min="8" max="8" width="8.44140625" customWidth="1"/>
    <col min="9" max="10" width="10.109375" customWidth="1"/>
    <col min="11" max="11" width="10.6640625" customWidth="1"/>
  </cols>
  <sheetData>
    <row r="1" spans="1:11" x14ac:dyDescent="0.3">
      <c r="A1" s="1" t="s">
        <v>122</v>
      </c>
    </row>
    <row r="2" spans="1:11" x14ac:dyDescent="0.3">
      <c r="A2" s="1"/>
    </row>
    <row r="3" spans="1:11" x14ac:dyDescent="0.3">
      <c r="B3" s="1">
        <v>2013</v>
      </c>
      <c r="C3" s="1">
        <v>2014</v>
      </c>
      <c r="D3" s="1">
        <v>2015</v>
      </c>
      <c r="E3" s="1">
        <v>2016</v>
      </c>
      <c r="F3" s="1">
        <v>2017</v>
      </c>
      <c r="G3" s="1">
        <v>2018</v>
      </c>
      <c r="H3" s="1">
        <v>2019</v>
      </c>
      <c r="I3" s="1">
        <v>2020</v>
      </c>
      <c r="J3" s="1">
        <v>2021</v>
      </c>
      <c r="K3" s="1">
        <v>2022</v>
      </c>
    </row>
    <row r="4" spans="1:11" x14ac:dyDescent="0.3">
      <c r="A4" t="s">
        <v>53</v>
      </c>
      <c r="B4" s="125">
        <v>3464</v>
      </c>
      <c r="C4" s="125">
        <v>731</v>
      </c>
      <c r="D4" s="125">
        <v>1892</v>
      </c>
      <c r="E4" s="125">
        <v>-402</v>
      </c>
      <c r="F4" s="125">
        <v>363</v>
      </c>
      <c r="G4" s="125">
        <v>1148</v>
      </c>
      <c r="H4" s="125">
        <v>804</v>
      </c>
      <c r="I4" s="125">
        <v>-3439</v>
      </c>
      <c r="J4" s="125">
        <v>330</v>
      </c>
      <c r="K4" s="125">
        <v>4562</v>
      </c>
    </row>
    <row r="5" spans="1:11" x14ac:dyDescent="0.3">
      <c r="A5" t="s">
        <v>35</v>
      </c>
      <c r="B5" s="125">
        <v>9787</v>
      </c>
      <c r="C5" s="125">
        <v>16753</v>
      </c>
      <c r="D5" s="125">
        <v>21704</v>
      </c>
      <c r="E5" s="125">
        <v>19556</v>
      </c>
      <c r="F5" s="125">
        <v>22386</v>
      </c>
      <c r="G5" s="125">
        <v>22571</v>
      </c>
      <c r="H5" s="125">
        <v>21656</v>
      </c>
      <c r="I5" s="125">
        <v>11982</v>
      </c>
      <c r="J5" s="125">
        <v>27587</v>
      </c>
      <c r="K5" s="125">
        <v>31429</v>
      </c>
    </row>
    <row r="6" spans="1:11" x14ac:dyDescent="0.3">
      <c r="A6" t="s">
        <v>36</v>
      </c>
      <c r="B6" s="125">
        <v>10346</v>
      </c>
      <c r="C6" s="125">
        <v>9449</v>
      </c>
      <c r="D6" s="125">
        <v>9988</v>
      </c>
      <c r="E6" s="125">
        <v>8536</v>
      </c>
      <c r="F6" s="125">
        <v>9117</v>
      </c>
      <c r="G6" s="125">
        <v>8681</v>
      </c>
      <c r="H6" s="125">
        <v>10328</v>
      </c>
      <c r="I6" s="125">
        <v>10010</v>
      </c>
      <c r="J6" s="125">
        <v>11330</v>
      </c>
      <c r="K6" s="125">
        <v>10067</v>
      </c>
    </row>
    <row r="7" spans="1:11" x14ac:dyDescent="0.3">
      <c r="A7" t="s">
        <v>37</v>
      </c>
      <c r="B7" s="125">
        <v>-6882</v>
      </c>
      <c r="C7" s="125">
        <v>-8718</v>
      </c>
      <c r="D7" s="125">
        <v>-8096</v>
      </c>
      <c r="E7" s="125">
        <v>-8938</v>
      </c>
      <c r="F7" s="125">
        <v>-8754</v>
      </c>
      <c r="G7" s="125">
        <v>-7533</v>
      </c>
      <c r="H7" s="125">
        <v>-9524</v>
      </c>
      <c r="I7" s="125">
        <v>-13449</v>
      </c>
      <c r="J7" s="125">
        <v>-11000</v>
      </c>
      <c r="K7" s="125">
        <v>-5505</v>
      </c>
    </row>
    <row r="8" spans="1:11" x14ac:dyDescent="0.3">
      <c r="A8" t="s">
        <v>38</v>
      </c>
      <c r="B8" s="125">
        <v>25315</v>
      </c>
      <c r="C8" s="125">
        <v>32166</v>
      </c>
      <c r="D8" s="125">
        <v>36803</v>
      </c>
      <c r="E8" s="125">
        <v>36382</v>
      </c>
      <c r="F8" s="125">
        <v>39947</v>
      </c>
      <c r="G8" s="125">
        <v>39145</v>
      </c>
      <c r="H8" s="125">
        <v>40414</v>
      </c>
      <c r="I8" s="125">
        <v>38134</v>
      </c>
      <c r="J8" s="125">
        <v>51637</v>
      </c>
      <c r="K8" s="125">
        <v>46719</v>
      </c>
    </row>
    <row r="9" spans="1:11" x14ac:dyDescent="0.3">
      <c r="A9" t="s">
        <v>39</v>
      </c>
      <c r="B9" s="125">
        <v>-15528</v>
      </c>
      <c r="C9" s="125">
        <v>-15413</v>
      </c>
      <c r="D9" s="125">
        <v>-15099</v>
      </c>
      <c r="E9" s="125">
        <v>-16826</v>
      </c>
      <c r="F9" s="125">
        <v>-17561</v>
      </c>
      <c r="G9" s="125">
        <v>-16574</v>
      </c>
      <c r="H9" s="125">
        <v>-18758</v>
      </c>
      <c r="I9" s="125">
        <v>-26152</v>
      </c>
      <c r="J9" s="125">
        <v>-24050</v>
      </c>
      <c r="K9" s="125">
        <v>-15290</v>
      </c>
    </row>
    <row r="11" spans="1:11" x14ac:dyDescent="0.3">
      <c r="A11" s="1" t="s">
        <v>54</v>
      </c>
      <c r="B11" s="24">
        <f>B8+B6</f>
        <v>35661</v>
      </c>
      <c r="C11" s="24">
        <f t="shared" ref="C11:K12" si="0">C8+C6</f>
        <v>41615</v>
      </c>
      <c r="D11" s="24">
        <f t="shared" si="0"/>
        <v>46791</v>
      </c>
      <c r="E11" s="24">
        <f t="shared" si="0"/>
        <v>44918</v>
      </c>
      <c r="F11" s="24">
        <f t="shared" si="0"/>
        <v>49064</v>
      </c>
      <c r="G11" s="24">
        <f t="shared" si="0"/>
        <v>47826</v>
      </c>
      <c r="H11" s="24">
        <f t="shared" si="0"/>
        <v>50742</v>
      </c>
      <c r="I11" s="24">
        <f t="shared" si="0"/>
        <v>48144</v>
      </c>
      <c r="J11" s="24">
        <f t="shared" si="0"/>
        <v>62967</v>
      </c>
      <c r="K11" s="24">
        <f t="shared" si="0"/>
        <v>56786</v>
      </c>
    </row>
    <row r="12" spans="1:11" s="1" customFormat="1" x14ac:dyDescent="0.3">
      <c r="A12" s="1" t="s">
        <v>55</v>
      </c>
      <c r="B12" s="24">
        <f>B9+B7</f>
        <v>-22410</v>
      </c>
      <c r="C12" s="24">
        <f t="shared" si="0"/>
        <v>-24131</v>
      </c>
      <c r="D12" s="24">
        <f t="shared" si="0"/>
        <v>-23195</v>
      </c>
      <c r="E12" s="24">
        <f t="shared" si="0"/>
        <v>-25764</v>
      </c>
      <c r="F12" s="24">
        <f t="shared" si="0"/>
        <v>-26315</v>
      </c>
      <c r="G12" s="24">
        <f t="shared" si="0"/>
        <v>-24107</v>
      </c>
      <c r="H12" s="24">
        <f t="shared" si="0"/>
        <v>-28282</v>
      </c>
      <c r="I12" s="24">
        <f t="shared" si="0"/>
        <v>-39601</v>
      </c>
      <c r="J12" s="24">
        <f t="shared" si="0"/>
        <v>-35050</v>
      </c>
      <c r="K12" s="24">
        <f t="shared" si="0"/>
        <v>-20795</v>
      </c>
    </row>
    <row r="13" spans="1:11" s="1" customFormat="1" x14ac:dyDescent="0.3">
      <c r="A13"/>
    </row>
    <row r="14" spans="1:11" s="1" customFormat="1" x14ac:dyDescent="0.3">
      <c r="A14"/>
    </row>
    <row r="17" s="1" customFormat="1" x14ac:dyDescent="0.3"/>
    <row r="22" s="1" customFormat="1" x14ac:dyDescent="0.3"/>
    <row r="27" s="1" customFormat="1" x14ac:dyDescent="0.3"/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0FA5-183A-4561-B3ED-00E1C304EBAF}">
  <sheetPr>
    <tabColor rgb="FF00B050"/>
  </sheetPr>
  <dimension ref="A1:X54"/>
  <sheetViews>
    <sheetView zoomScale="70" zoomScaleNormal="70" workbookViewId="0">
      <selection activeCell="R35" sqref="R35"/>
    </sheetView>
  </sheetViews>
  <sheetFormatPr defaultRowHeight="14.4" x14ac:dyDescent="0.3"/>
  <cols>
    <col min="1" max="1" width="46" customWidth="1"/>
    <col min="2" max="11" width="11.5546875" bestFit="1" customWidth="1"/>
    <col min="13" max="13" width="4.5546875" customWidth="1"/>
    <col min="14" max="14" width="15.88671875" customWidth="1"/>
  </cols>
  <sheetData>
    <row r="1" spans="1:24" x14ac:dyDescent="0.3">
      <c r="A1" s="1" t="s">
        <v>169</v>
      </c>
    </row>
    <row r="3" spans="1:24" x14ac:dyDescent="0.3">
      <c r="A3" s="4"/>
      <c r="B3" s="3">
        <v>2013</v>
      </c>
      <c r="C3" s="3">
        <v>2014</v>
      </c>
      <c r="D3" s="3">
        <v>2015</v>
      </c>
      <c r="E3" s="3">
        <v>2016</v>
      </c>
      <c r="F3" s="3">
        <v>2017</v>
      </c>
      <c r="G3" s="3">
        <v>2018</v>
      </c>
      <c r="H3" s="3">
        <v>2019</v>
      </c>
      <c r="I3" s="3">
        <v>2020</v>
      </c>
      <c r="J3" s="3">
        <v>2021</v>
      </c>
      <c r="K3" s="3">
        <v>2022</v>
      </c>
    </row>
    <row r="4" spans="1:24" x14ac:dyDescent="0.3">
      <c r="A4" s="4" t="s">
        <v>44</v>
      </c>
      <c r="B4" s="64">
        <f>B24+B32+B35+B46</f>
        <v>11727</v>
      </c>
      <c r="C4" s="64">
        <f t="shared" ref="C4:K4" si="0">C24+C32+C35+C46</f>
        <v>11966</v>
      </c>
      <c r="D4" s="64">
        <f t="shared" si="0"/>
        <v>14036</v>
      </c>
      <c r="E4" s="64">
        <f t="shared" si="0"/>
        <v>15291</v>
      </c>
      <c r="F4" s="64">
        <f t="shared" si="0"/>
        <v>16895</v>
      </c>
      <c r="G4" s="64">
        <f t="shared" si="0"/>
        <v>19037</v>
      </c>
      <c r="H4" s="64">
        <f t="shared" si="0"/>
        <v>19021</v>
      </c>
      <c r="I4" s="64">
        <f t="shared" si="0"/>
        <v>20765</v>
      </c>
      <c r="J4" s="64">
        <f t="shared" si="0"/>
        <v>22812</v>
      </c>
      <c r="K4" s="64">
        <f t="shared" si="0"/>
        <v>24411</v>
      </c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x14ac:dyDescent="0.3">
      <c r="A5" s="4" t="s">
        <v>45</v>
      </c>
      <c r="B5" s="64">
        <f>B25+B27+B31+B34+B37+B38+B39+B42+B49+B50+B48+B47+B44+B40</f>
        <v>73463</v>
      </c>
      <c r="C5" s="64">
        <f t="shared" ref="C5:K5" si="1">C25+C27+C31+C34+C37+C38+C39+C42+C49+C50+C48+C47+C44+C40</f>
        <v>77302</v>
      </c>
      <c r="D5" s="64">
        <f t="shared" si="1"/>
        <v>81602</v>
      </c>
      <c r="E5" s="64">
        <f t="shared" si="1"/>
        <v>84162</v>
      </c>
      <c r="F5" s="64">
        <f t="shared" si="1"/>
        <v>88737</v>
      </c>
      <c r="G5" s="64">
        <f t="shared" si="1"/>
        <v>92893</v>
      </c>
      <c r="H5" s="64">
        <f t="shared" si="1"/>
        <v>96248</v>
      </c>
      <c r="I5" s="64">
        <f t="shared" si="1"/>
        <v>96360</v>
      </c>
      <c r="J5" s="64">
        <f t="shared" si="1"/>
        <v>100303</v>
      </c>
      <c r="K5" s="64">
        <f t="shared" si="1"/>
        <v>102871</v>
      </c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x14ac:dyDescent="0.3">
      <c r="A6" s="3" t="s">
        <v>46</v>
      </c>
      <c r="B6" s="65">
        <f t="shared" ref="B6" si="2">B4+B5</f>
        <v>85190</v>
      </c>
      <c r="C6" s="65">
        <f t="shared" ref="C6:K6" si="3">C4+C5</f>
        <v>89268</v>
      </c>
      <c r="D6" s="65">
        <f t="shared" si="3"/>
        <v>95638</v>
      </c>
      <c r="E6" s="65">
        <f t="shared" si="3"/>
        <v>99453</v>
      </c>
      <c r="F6" s="65">
        <f t="shared" si="3"/>
        <v>105632</v>
      </c>
      <c r="G6" s="65">
        <f t="shared" si="3"/>
        <v>111930</v>
      </c>
      <c r="H6" s="65">
        <f t="shared" si="3"/>
        <v>115269</v>
      </c>
      <c r="I6" s="65">
        <f t="shared" si="3"/>
        <v>117125</v>
      </c>
      <c r="J6" s="65">
        <f t="shared" si="3"/>
        <v>123115</v>
      </c>
      <c r="K6" s="65">
        <f t="shared" si="3"/>
        <v>127282</v>
      </c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x14ac:dyDescent="0.3">
      <c r="A7" s="4" t="s">
        <v>47</v>
      </c>
      <c r="B7" s="66">
        <f>B26+B36+B33+B43</f>
        <v>23107</v>
      </c>
      <c r="C7" s="66">
        <f t="shared" ref="C7:J7" si="4">C26+C36+C33+C43</f>
        <v>25060</v>
      </c>
      <c r="D7" s="66">
        <f t="shared" si="4"/>
        <v>26953</v>
      </c>
      <c r="E7" s="66">
        <f t="shared" si="4"/>
        <v>28647</v>
      </c>
      <c r="F7" s="66">
        <f t="shared" si="4"/>
        <v>30334</v>
      </c>
      <c r="G7" s="66">
        <f t="shared" si="4"/>
        <v>31345</v>
      </c>
      <c r="H7" s="66">
        <f t="shared" si="4"/>
        <v>33006</v>
      </c>
      <c r="I7" s="66">
        <f t="shared" si="4"/>
        <v>32582</v>
      </c>
      <c r="J7" s="66">
        <f t="shared" si="4"/>
        <v>34867</v>
      </c>
      <c r="K7" s="66">
        <f t="shared" ref="K7" si="5">K26+K36+K45</f>
        <v>31900</v>
      </c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x14ac:dyDescent="0.3">
      <c r="A8" s="4" t="s">
        <v>48</v>
      </c>
      <c r="B8" s="64">
        <f>B28+B29+B30+B41+B45</f>
        <v>15218</v>
      </c>
      <c r="C8" s="64">
        <f t="shared" ref="C8:J8" si="6">C28+C29+C30+C41+C45</f>
        <v>16328</v>
      </c>
      <c r="D8" s="64">
        <f t="shared" si="6"/>
        <v>17551</v>
      </c>
      <c r="E8" s="64">
        <f t="shared" si="6"/>
        <v>18459</v>
      </c>
      <c r="F8" s="64">
        <f t="shared" si="6"/>
        <v>19892</v>
      </c>
      <c r="G8" s="64">
        <f t="shared" si="6"/>
        <v>20599</v>
      </c>
      <c r="H8" s="64">
        <f t="shared" si="6"/>
        <v>22449</v>
      </c>
      <c r="I8" s="64">
        <f t="shared" si="6"/>
        <v>22627</v>
      </c>
      <c r="J8" s="64">
        <f t="shared" si="6"/>
        <v>24179</v>
      </c>
      <c r="K8" s="64">
        <f t="shared" ref="K8" si="7">K28+K29+K30+K43+K44</f>
        <v>25761</v>
      </c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x14ac:dyDescent="0.3">
      <c r="A9" s="3" t="s">
        <v>49</v>
      </c>
      <c r="B9" s="65">
        <f t="shared" ref="B9" si="8">B7+B8</f>
        <v>38325</v>
      </c>
      <c r="C9" s="65">
        <f t="shared" ref="C9:K9" si="9">C7+C8</f>
        <v>41388</v>
      </c>
      <c r="D9" s="65">
        <f t="shared" si="9"/>
        <v>44504</v>
      </c>
      <c r="E9" s="65">
        <f t="shared" si="9"/>
        <v>47106</v>
      </c>
      <c r="F9" s="65">
        <f t="shared" si="9"/>
        <v>50226</v>
      </c>
      <c r="G9" s="65">
        <f t="shared" si="9"/>
        <v>51944</v>
      </c>
      <c r="H9" s="65">
        <f t="shared" si="9"/>
        <v>55455</v>
      </c>
      <c r="I9" s="65">
        <f t="shared" si="9"/>
        <v>55209</v>
      </c>
      <c r="J9" s="65">
        <f t="shared" si="9"/>
        <v>59046</v>
      </c>
      <c r="K9" s="65">
        <f t="shared" si="9"/>
        <v>57661</v>
      </c>
    </row>
    <row r="10" spans="1:24" x14ac:dyDescent="0.3">
      <c r="A10" s="3" t="s">
        <v>50</v>
      </c>
      <c r="B10" s="65">
        <f t="shared" ref="B10" si="10">B6+B9</f>
        <v>123515</v>
      </c>
      <c r="C10" s="65">
        <f t="shared" ref="C10:K10" si="11">C6+C9</f>
        <v>130656</v>
      </c>
      <c r="D10" s="65">
        <f t="shared" si="11"/>
        <v>140142</v>
      </c>
      <c r="E10" s="65">
        <f t="shared" si="11"/>
        <v>146559</v>
      </c>
      <c r="F10" s="65">
        <f t="shared" si="11"/>
        <v>155858</v>
      </c>
      <c r="G10" s="65">
        <f t="shared" si="11"/>
        <v>163874</v>
      </c>
      <c r="H10" s="65">
        <f t="shared" si="11"/>
        <v>170724</v>
      </c>
      <c r="I10" s="65">
        <f t="shared" si="11"/>
        <v>172334</v>
      </c>
      <c r="J10" s="65">
        <f t="shared" si="11"/>
        <v>182161</v>
      </c>
      <c r="K10" s="65">
        <f t="shared" si="11"/>
        <v>184943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2" spans="1:24" x14ac:dyDescent="0.3">
      <c r="A12" s="3"/>
      <c r="B12" s="3">
        <v>2013</v>
      </c>
      <c r="C12" s="3">
        <v>2014</v>
      </c>
      <c r="D12" s="3">
        <v>2015</v>
      </c>
      <c r="E12" s="3">
        <v>2016</v>
      </c>
      <c r="F12" s="3">
        <v>2017</v>
      </c>
      <c r="G12" s="3">
        <v>2018</v>
      </c>
      <c r="H12" s="3">
        <v>2019</v>
      </c>
      <c r="I12" s="3">
        <v>2020</v>
      </c>
      <c r="J12" s="3">
        <v>2021</v>
      </c>
      <c r="K12" s="3">
        <v>2022</v>
      </c>
    </row>
    <row r="13" spans="1:24" x14ac:dyDescent="0.3">
      <c r="A13" s="4" t="s">
        <v>44</v>
      </c>
      <c r="B13" s="13">
        <f>B4/B10</f>
        <v>9.4943933935149577E-2</v>
      </c>
      <c r="C13" s="13">
        <f t="shared" ref="C13:K13" si="12">C4/C10</f>
        <v>9.1584006857702668E-2</v>
      </c>
      <c r="D13" s="13">
        <f t="shared" si="12"/>
        <v>0.1001555565069715</v>
      </c>
      <c r="E13" s="13">
        <f t="shared" si="12"/>
        <v>0.1043334083884306</v>
      </c>
      <c r="F13" s="13">
        <f t="shared" si="12"/>
        <v>0.10839995380410374</v>
      </c>
      <c r="G13" s="13">
        <f t="shared" si="12"/>
        <v>0.11616851971636745</v>
      </c>
      <c r="H13" s="13">
        <f t="shared" si="12"/>
        <v>0.11141374382043533</v>
      </c>
      <c r="I13" s="13">
        <f t="shared" si="12"/>
        <v>0.12049276405120289</v>
      </c>
      <c r="J13" s="13">
        <f t="shared" si="12"/>
        <v>0.12522987906302666</v>
      </c>
      <c r="K13" s="13">
        <f t="shared" si="12"/>
        <v>0.13199201916266093</v>
      </c>
    </row>
    <row r="14" spans="1:24" s="34" customFormat="1" x14ac:dyDescent="0.3">
      <c r="A14" s="58" t="s">
        <v>45</v>
      </c>
      <c r="B14" s="93">
        <f>B5/B10</f>
        <v>0.59476986600817716</v>
      </c>
      <c r="C14" s="93">
        <f t="shared" ref="C14:K14" si="13">C5/C10</f>
        <v>0.59164523634582411</v>
      </c>
      <c r="D14" s="93">
        <f t="shared" si="13"/>
        <v>0.58228082944442061</v>
      </c>
      <c r="E14" s="93">
        <f t="shared" si="13"/>
        <v>0.57425337236198393</v>
      </c>
      <c r="F14" s="93">
        <f t="shared" si="13"/>
        <v>0.56934517317044997</v>
      </c>
      <c r="G14" s="93">
        <f t="shared" si="13"/>
        <v>0.56685624321124761</v>
      </c>
      <c r="H14" s="93">
        <f t="shared" si="13"/>
        <v>0.5637637356200651</v>
      </c>
      <c r="I14" s="93">
        <f t="shared" si="13"/>
        <v>0.55914677312660299</v>
      </c>
      <c r="J14" s="93">
        <f t="shared" si="13"/>
        <v>0.550628290358529</v>
      </c>
      <c r="K14" s="93">
        <f t="shared" si="13"/>
        <v>0.55623083869083989</v>
      </c>
    </row>
    <row r="15" spans="1:24" x14ac:dyDescent="0.3">
      <c r="A15" s="3" t="s">
        <v>46</v>
      </c>
      <c r="B15" s="53">
        <f>B6/B10</f>
        <v>0.68971379994332671</v>
      </c>
      <c r="C15" s="53">
        <f t="shared" ref="C15:K15" si="14">C6/C10</f>
        <v>0.68322924320352685</v>
      </c>
      <c r="D15" s="53">
        <f t="shared" si="14"/>
        <v>0.68243638595139211</v>
      </c>
      <c r="E15" s="53">
        <f t="shared" si="14"/>
        <v>0.67858678075041445</v>
      </c>
      <c r="F15" s="53">
        <f t="shared" si="14"/>
        <v>0.6777451269745538</v>
      </c>
      <c r="G15" s="53">
        <f t="shared" si="14"/>
        <v>0.68302476292761516</v>
      </c>
      <c r="H15" s="53">
        <f t="shared" si="14"/>
        <v>0.67517747944050044</v>
      </c>
      <c r="I15" s="53">
        <f t="shared" si="14"/>
        <v>0.6796395371778059</v>
      </c>
      <c r="J15" s="53">
        <f t="shared" si="14"/>
        <v>0.67585816942155563</v>
      </c>
      <c r="K15" s="53">
        <f t="shared" si="14"/>
        <v>0.68822285785350079</v>
      </c>
    </row>
    <row r="16" spans="1:24" x14ac:dyDescent="0.3">
      <c r="A16" s="4" t="s">
        <v>47</v>
      </c>
      <c r="B16" s="13">
        <f>B7/B10</f>
        <v>0.18707849249079059</v>
      </c>
      <c r="C16" s="13">
        <f t="shared" ref="C16:K16" si="15">C7/C10</f>
        <v>0.19180137154053392</v>
      </c>
      <c r="D16" s="13">
        <f t="shared" si="15"/>
        <v>0.19232635469737838</v>
      </c>
      <c r="E16" s="13">
        <f t="shared" si="15"/>
        <v>0.19546394284895502</v>
      </c>
      <c r="F16" s="13">
        <f t="shared" si="15"/>
        <v>0.1946258774012242</v>
      </c>
      <c r="G16" s="13">
        <f t="shared" si="15"/>
        <v>0.19127500396646205</v>
      </c>
      <c r="H16" s="13">
        <f t="shared" si="15"/>
        <v>0.19332958459267591</v>
      </c>
      <c r="I16" s="13">
        <f t="shared" si="15"/>
        <v>0.18906309840194041</v>
      </c>
      <c r="J16" s="13">
        <f t="shared" si="15"/>
        <v>0.19140760096837414</v>
      </c>
      <c r="K16" s="13">
        <f t="shared" si="15"/>
        <v>0.17248557663712602</v>
      </c>
    </row>
    <row r="17" spans="1:11" x14ac:dyDescent="0.3">
      <c r="A17" s="4" t="s">
        <v>48</v>
      </c>
      <c r="B17" s="13">
        <f>B8/B10</f>
        <v>0.12320770756588269</v>
      </c>
      <c r="C17" s="13">
        <f t="shared" ref="C17:K17" si="16">C8/C10</f>
        <v>0.12496938525593926</v>
      </c>
      <c r="D17" s="13">
        <f t="shared" si="16"/>
        <v>0.12523725935122948</v>
      </c>
      <c r="E17" s="13">
        <f t="shared" si="16"/>
        <v>0.12594927640063047</v>
      </c>
      <c r="F17" s="13">
        <f t="shared" si="16"/>
        <v>0.12762899562422206</v>
      </c>
      <c r="G17" s="13">
        <f t="shared" si="16"/>
        <v>0.12570023310592285</v>
      </c>
      <c r="H17" s="13">
        <f t="shared" si="16"/>
        <v>0.13149293596682365</v>
      </c>
      <c r="I17" s="13">
        <f t="shared" si="16"/>
        <v>0.13129736442025369</v>
      </c>
      <c r="J17" s="13">
        <f t="shared" si="16"/>
        <v>0.13273422961007023</v>
      </c>
      <c r="K17" s="13">
        <f t="shared" si="16"/>
        <v>0.13929156550937316</v>
      </c>
    </row>
    <row r="18" spans="1:11" x14ac:dyDescent="0.3">
      <c r="A18" s="3" t="s">
        <v>49</v>
      </c>
      <c r="B18" s="53">
        <f>B9/B10</f>
        <v>0.31028620005667329</v>
      </c>
      <c r="C18" s="53">
        <f t="shared" ref="C18:K18" si="17">C9/C10</f>
        <v>0.31677075679647321</v>
      </c>
      <c r="D18" s="53">
        <f t="shared" si="17"/>
        <v>0.31756361404860783</v>
      </c>
      <c r="E18" s="53">
        <f t="shared" si="17"/>
        <v>0.32141321924958549</v>
      </c>
      <c r="F18" s="53">
        <f t="shared" si="17"/>
        <v>0.32225487302544625</v>
      </c>
      <c r="G18" s="53">
        <f t="shared" si="17"/>
        <v>0.3169752370723849</v>
      </c>
      <c r="H18" s="53">
        <f t="shared" si="17"/>
        <v>0.32482252055949956</v>
      </c>
      <c r="I18" s="53">
        <f t="shared" si="17"/>
        <v>0.3203604628221941</v>
      </c>
      <c r="J18" s="53">
        <f t="shared" si="17"/>
        <v>0.32414183057844437</v>
      </c>
      <c r="K18" s="53">
        <f t="shared" si="17"/>
        <v>0.31177714214649921</v>
      </c>
    </row>
    <row r="19" spans="1:11" x14ac:dyDescent="0.3">
      <c r="B19" s="17"/>
      <c r="C19" s="17"/>
      <c r="J19" s="17"/>
    </row>
    <row r="22" spans="1:11" x14ac:dyDescent="0.3">
      <c r="A22" t="s">
        <v>103</v>
      </c>
      <c r="B22" t="s">
        <v>102</v>
      </c>
    </row>
    <row r="23" spans="1:11" x14ac:dyDescent="0.3">
      <c r="A23" t="s">
        <v>33</v>
      </c>
      <c r="B23" s="3" t="s">
        <v>0</v>
      </c>
      <c r="C23" s="3" t="s">
        <v>1</v>
      </c>
      <c r="D23" s="3" t="s">
        <v>2</v>
      </c>
      <c r="E23" s="3" t="s">
        <v>3</v>
      </c>
      <c r="F23" s="3" t="s">
        <v>116</v>
      </c>
      <c r="G23" s="3" t="s">
        <v>117</v>
      </c>
      <c r="H23" s="3" t="s">
        <v>118</v>
      </c>
      <c r="I23" s="3" t="s">
        <v>32</v>
      </c>
      <c r="J23" s="3" t="s">
        <v>142</v>
      </c>
      <c r="K23" s="3" t="s">
        <v>143</v>
      </c>
    </row>
    <row r="24" spans="1:11" x14ac:dyDescent="0.3">
      <c r="A24" t="s">
        <v>139</v>
      </c>
      <c r="B24">
        <v>2724</v>
      </c>
      <c r="C24">
        <v>2692</v>
      </c>
      <c r="D24">
        <v>2788</v>
      </c>
      <c r="E24">
        <v>2775</v>
      </c>
      <c r="F24">
        <v>2997</v>
      </c>
      <c r="G24">
        <v>3188</v>
      </c>
      <c r="H24">
        <v>3042</v>
      </c>
      <c r="I24">
        <v>2996</v>
      </c>
      <c r="J24">
        <v>3153</v>
      </c>
      <c r="K24">
        <v>3204</v>
      </c>
    </row>
    <row r="25" spans="1:11" x14ac:dyDescent="0.3">
      <c r="A25" t="s">
        <v>18</v>
      </c>
      <c r="B25">
        <v>8035</v>
      </c>
      <c r="C25">
        <v>8849</v>
      </c>
      <c r="D25">
        <v>9388</v>
      </c>
      <c r="E25">
        <v>10129</v>
      </c>
      <c r="F25">
        <v>10639</v>
      </c>
      <c r="G25">
        <v>11347</v>
      </c>
      <c r="H25">
        <v>12369</v>
      </c>
      <c r="I25">
        <v>12481</v>
      </c>
      <c r="J25">
        <v>13027</v>
      </c>
      <c r="K25">
        <v>13618</v>
      </c>
    </row>
    <row r="26" spans="1:11" x14ac:dyDescent="0.3">
      <c r="A26" t="s">
        <v>29</v>
      </c>
      <c r="B26">
        <v>12966</v>
      </c>
      <c r="C26">
        <v>14669</v>
      </c>
      <c r="D26">
        <v>16118</v>
      </c>
      <c r="E26">
        <v>17110</v>
      </c>
      <c r="F26">
        <v>18150</v>
      </c>
      <c r="G26">
        <v>18773</v>
      </c>
      <c r="H26">
        <v>19750</v>
      </c>
      <c r="I26">
        <v>19884</v>
      </c>
      <c r="J26">
        <v>21927</v>
      </c>
      <c r="K26">
        <v>23859</v>
      </c>
    </row>
    <row r="27" spans="1:11" x14ac:dyDescent="0.3">
      <c r="A27" t="s">
        <v>15</v>
      </c>
      <c r="B27">
        <v>2283</v>
      </c>
      <c r="C27">
        <v>2219</v>
      </c>
      <c r="D27">
        <v>2408</v>
      </c>
      <c r="E27">
        <v>2530</v>
      </c>
      <c r="F27">
        <v>2771</v>
      </c>
      <c r="G27">
        <v>2939</v>
      </c>
      <c r="H27">
        <v>3004</v>
      </c>
      <c r="I27">
        <v>3524</v>
      </c>
      <c r="J27">
        <v>3665</v>
      </c>
      <c r="K27">
        <v>3528</v>
      </c>
    </row>
    <row r="28" spans="1:11" x14ac:dyDescent="0.3">
      <c r="A28" t="s">
        <v>92</v>
      </c>
      <c r="B28">
        <v>7523</v>
      </c>
      <c r="C28">
        <v>8021</v>
      </c>
      <c r="D28">
        <v>8786</v>
      </c>
      <c r="E28">
        <v>9375</v>
      </c>
      <c r="F28">
        <v>10149</v>
      </c>
      <c r="G28">
        <v>10474</v>
      </c>
      <c r="H28">
        <v>11181</v>
      </c>
      <c r="I28">
        <v>11477</v>
      </c>
      <c r="J28">
        <v>11430</v>
      </c>
      <c r="K28">
        <v>12421</v>
      </c>
    </row>
    <row r="29" spans="1:11" x14ac:dyDescent="0.3">
      <c r="A29" t="s">
        <v>90</v>
      </c>
      <c r="B29">
        <v>42</v>
      </c>
      <c r="C29">
        <v>39</v>
      </c>
      <c r="D29">
        <v>40</v>
      </c>
      <c r="E29">
        <v>46</v>
      </c>
      <c r="F29">
        <v>60</v>
      </c>
      <c r="G29">
        <v>82</v>
      </c>
      <c r="H29">
        <v>102</v>
      </c>
      <c r="I29">
        <v>113</v>
      </c>
      <c r="J29">
        <v>137</v>
      </c>
      <c r="K29">
        <v>174</v>
      </c>
    </row>
    <row r="30" spans="1:11" x14ac:dyDescent="0.3">
      <c r="A30" t="s">
        <v>89</v>
      </c>
      <c r="B30">
        <v>691</v>
      </c>
      <c r="C30">
        <v>727</v>
      </c>
      <c r="D30">
        <v>873</v>
      </c>
      <c r="E30">
        <v>988</v>
      </c>
      <c r="F30">
        <v>1140</v>
      </c>
      <c r="G30">
        <v>1236</v>
      </c>
      <c r="H30">
        <v>1435</v>
      </c>
      <c r="I30">
        <v>1611</v>
      </c>
      <c r="J30">
        <v>2238</v>
      </c>
      <c r="K30">
        <v>2418</v>
      </c>
    </row>
    <row r="31" spans="1:11" x14ac:dyDescent="0.3">
      <c r="A31" t="s">
        <v>87</v>
      </c>
      <c r="B31">
        <v>2641</v>
      </c>
      <c r="C31">
        <v>2773</v>
      </c>
      <c r="D31">
        <v>2840</v>
      </c>
      <c r="E31">
        <v>2874</v>
      </c>
      <c r="F31">
        <v>2978</v>
      </c>
      <c r="G31">
        <v>3201</v>
      </c>
      <c r="H31">
        <v>3277</v>
      </c>
      <c r="I31">
        <v>3402</v>
      </c>
      <c r="J31">
        <v>3325</v>
      </c>
      <c r="K31">
        <v>3510</v>
      </c>
    </row>
    <row r="32" spans="1:11" x14ac:dyDescent="0.3">
      <c r="A32" t="s">
        <v>94</v>
      </c>
      <c r="B32">
        <v>7165</v>
      </c>
      <c r="C32">
        <v>7482</v>
      </c>
      <c r="D32">
        <v>9427</v>
      </c>
      <c r="E32">
        <v>11103</v>
      </c>
      <c r="F32">
        <v>12486</v>
      </c>
      <c r="G32">
        <v>14349</v>
      </c>
      <c r="H32">
        <v>14389</v>
      </c>
      <c r="I32">
        <v>16096</v>
      </c>
      <c r="J32">
        <v>17769</v>
      </c>
      <c r="K32">
        <v>19052</v>
      </c>
    </row>
    <row r="33" spans="1:11" x14ac:dyDescent="0.3">
      <c r="A33" t="s">
        <v>137</v>
      </c>
      <c r="B33">
        <v>1467</v>
      </c>
      <c r="C33">
        <v>1497</v>
      </c>
      <c r="D33">
        <v>1578</v>
      </c>
      <c r="E33">
        <v>1720</v>
      </c>
      <c r="F33">
        <v>1718</v>
      </c>
      <c r="G33">
        <v>1790</v>
      </c>
      <c r="H33">
        <v>1925</v>
      </c>
      <c r="I33">
        <v>1764</v>
      </c>
      <c r="J33">
        <v>1886</v>
      </c>
      <c r="K33">
        <v>2131</v>
      </c>
    </row>
    <row r="34" spans="1:11" x14ac:dyDescent="0.3">
      <c r="A34" t="s">
        <v>91</v>
      </c>
      <c r="B34">
        <v>3147</v>
      </c>
      <c r="C34">
        <v>3559</v>
      </c>
      <c r="D34">
        <v>3641</v>
      </c>
      <c r="E34">
        <v>3792</v>
      </c>
      <c r="F34">
        <v>4051</v>
      </c>
      <c r="G34">
        <v>4036</v>
      </c>
      <c r="H34">
        <v>4153</v>
      </c>
      <c r="I34">
        <v>4327</v>
      </c>
      <c r="J34">
        <v>4748</v>
      </c>
      <c r="K34">
        <v>4967</v>
      </c>
    </row>
    <row r="35" spans="1:11" x14ac:dyDescent="0.3">
      <c r="A35" t="s">
        <v>95</v>
      </c>
      <c r="B35">
        <v>196</v>
      </c>
      <c r="C35">
        <v>162</v>
      </c>
      <c r="D35">
        <v>123</v>
      </c>
      <c r="E35">
        <v>135</v>
      </c>
      <c r="F35">
        <v>136</v>
      </c>
      <c r="G35">
        <v>133</v>
      </c>
      <c r="H35">
        <v>127</v>
      </c>
      <c r="I35">
        <v>170</v>
      </c>
      <c r="J35">
        <v>327</v>
      </c>
      <c r="K35">
        <v>471</v>
      </c>
    </row>
    <row r="36" spans="1:11" x14ac:dyDescent="0.3">
      <c r="A36" t="s">
        <v>27</v>
      </c>
      <c r="B36">
        <v>2976</v>
      </c>
      <c r="C36">
        <v>3153</v>
      </c>
      <c r="D36">
        <v>3171</v>
      </c>
      <c r="E36">
        <v>3525</v>
      </c>
      <c r="F36">
        <v>3671</v>
      </c>
      <c r="G36">
        <v>3984</v>
      </c>
      <c r="H36">
        <v>4024</v>
      </c>
      <c r="I36">
        <v>3895</v>
      </c>
      <c r="J36">
        <v>3691</v>
      </c>
      <c r="K36">
        <v>3850</v>
      </c>
    </row>
    <row r="37" spans="1:11" x14ac:dyDescent="0.3">
      <c r="A37" t="s">
        <v>77</v>
      </c>
      <c r="B37">
        <v>30008</v>
      </c>
      <c r="C37">
        <v>31601</v>
      </c>
      <c r="D37">
        <v>33228</v>
      </c>
      <c r="E37">
        <v>34096</v>
      </c>
      <c r="F37">
        <v>35693</v>
      </c>
      <c r="G37">
        <v>37114</v>
      </c>
      <c r="H37">
        <v>38498</v>
      </c>
      <c r="I37">
        <v>38652</v>
      </c>
      <c r="J37">
        <v>39425</v>
      </c>
      <c r="K37">
        <v>39914</v>
      </c>
    </row>
    <row r="38" spans="1:11" x14ac:dyDescent="0.3">
      <c r="A38" t="s">
        <v>17</v>
      </c>
      <c r="B38">
        <v>6118</v>
      </c>
      <c r="C38">
        <v>6518</v>
      </c>
      <c r="D38">
        <v>7017</v>
      </c>
      <c r="E38">
        <v>7025</v>
      </c>
      <c r="F38">
        <v>7320</v>
      </c>
      <c r="G38">
        <v>7739</v>
      </c>
      <c r="H38">
        <v>7879</v>
      </c>
      <c r="I38">
        <v>7378</v>
      </c>
      <c r="J38">
        <v>8001</v>
      </c>
      <c r="K38">
        <v>8476</v>
      </c>
    </row>
    <row r="39" spans="1:11" x14ac:dyDescent="0.3">
      <c r="A39" t="s">
        <v>141</v>
      </c>
      <c r="B39">
        <v>380</v>
      </c>
      <c r="C39">
        <v>386</v>
      </c>
      <c r="D39">
        <v>425</v>
      </c>
      <c r="E39">
        <v>477</v>
      </c>
      <c r="F39">
        <v>518</v>
      </c>
      <c r="G39">
        <v>497</v>
      </c>
      <c r="H39">
        <v>603</v>
      </c>
      <c r="I39">
        <v>570</v>
      </c>
      <c r="J39">
        <v>729</v>
      </c>
      <c r="K39">
        <v>782</v>
      </c>
    </row>
    <row r="40" spans="1:11" x14ac:dyDescent="0.3">
      <c r="A40" t="s">
        <v>85</v>
      </c>
      <c r="B40">
        <v>4101</v>
      </c>
      <c r="C40">
        <v>4168</v>
      </c>
      <c r="D40">
        <v>4682</v>
      </c>
      <c r="E40">
        <v>5151</v>
      </c>
      <c r="F40">
        <v>5574</v>
      </c>
      <c r="G40">
        <v>5804</v>
      </c>
      <c r="H40">
        <v>5765</v>
      </c>
      <c r="I40">
        <v>6107</v>
      </c>
      <c r="J40">
        <v>6327</v>
      </c>
      <c r="K40">
        <v>6462</v>
      </c>
    </row>
    <row r="41" spans="1:11" x14ac:dyDescent="0.3">
      <c r="A41" t="s">
        <v>136</v>
      </c>
      <c r="B41">
        <v>2998</v>
      </c>
      <c r="C41">
        <v>3481</v>
      </c>
      <c r="D41">
        <v>3753</v>
      </c>
      <c r="E41">
        <v>4108</v>
      </c>
      <c r="F41">
        <v>4398</v>
      </c>
      <c r="G41">
        <v>4733</v>
      </c>
      <c r="H41">
        <v>5564</v>
      </c>
      <c r="I41">
        <v>5737</v>
      </c>
      <c r="J41">
        <v>6448</v>
      </c>
      <c r="K41">
        <v>7057</v>
      </c>
    </row>
    <row r="42" spans="1:11" x14ac:dyDescent="0.3">
      <c r="A42" t="s">
        <v>140</v>
      </c>
      <c r="B42">
        <v>3418</v>
      </c>
      <c r="C42">
        <v>3584</v>
      </c>
      <c r="D42">
        <v>3846</v>
      </c>
      <c r="E42">
        <v>3910</v>
      </c>
      <c r="F42">
        <v>4389</v>
      </c>
      <c r="G42">
        <v>4815</v>
      </c>
      <c r="H42">
        <v>4998</v>
      </c>
      <c r="I42">
        <v>4829</v>
      </c>
      <c r="J42">
        <v>5472</v>
      </c>
      <c r="K42">
        <v>5768</v>
      </c>
    </row>
    <row r="43" spans="1:11" x14ac:dyDescent="0.3">
      <c r="A43" t="s">
        <v>24</v>
      </c>
      <c r="B43">
        <v>5698</v>
      </c>
      <c r="C43">
        <v>5741</v>
      </c>
      <c r="D43">
        <v>6086</v>
      </c>
      <c r="E43">
        <v>6292</v>
      </c>
      <c r="F43">
        <v>6795</v>
      </c>
      <c r="G43">
        <v>6798</v>
      </c>
      <c r="H43">
        <v>7307</v>
      </c>
      <c r="I43">
        <v>7039</v>
      </c>
      <c r="J43">
        <v>7363</v>
      </c>
      <c r="K43">
        <v>7523</v>
      </c>
    </row>
    <row r="44" spans="1:11" x14ac:dyDescent="0.3">
      <c r="A44" t="s">
        <v>25</v>
      </c>
      <c r="B44">
        <v>3898</v>
      </c>
      <c r="C44">
        <v>3910</v>
      </c>
      <c r="D44">
        <v>3872</v>
      </c>
      <c r="E44">
        <v>3508</v>
      </c>
      <c r="F44">
        <v>3607</v>
      </c>
      <c r="G44">
        <v>3543</v>
      </c>
      <c r="H44">
        <v>3347</v>
      </c>
      <c r="I44">
        <v>3181</v>
      </c>
      <c r="J44">
        <v>3214</v>
      </c>
      <c r="K44">
        <v>3225</v>
      </c>
    </row>
    <row r="45" spans="1:11" x14ac:dyDescent="0.3">
      <c r="A45" t="s">
        <v>138</v>
      </c>
      <c r="B45">
        <v>3964</v>
      </c>
      <c r="C45">
        <v>4060</v>
      </c>
      <c r="D45">
        <v>4099</v>
      </c>
      <c r="E45">
        <v>3942</v>
      </c>
      <c r="F45">
        <v>4145</v>
      </c>
      <c r="G45">
        <v>4074</v>
      </c>
      <c r="H45">
        <v>4167</v>
      </c>
      <c r="I45">
        <v>3689</v>
      </c>
      <c r="J45">
        <v>3926</v>
      </c>
      <c r="K45">
        <v>4191</v>
      </c>
    </row>
    <row r="46" spans="1:11" x14ac:dyDescent="0.3">
      <c r="A46" t="s">
        <v>98</v>
      </c>
      <c r="B46">
        <v>1642</v>
      </c>
      <c r="C46">
        <v>1630</v>
      </c>
      <c r="D46">
        <v>1698</v>
      </c>
      <c r="E46">
        <v>1278</v>
      </c>
      <c r="F46">
        <v>1276</v>
      </c>
      <c r="G46">
        <v>1367</v>
      </c>
      <c r="H46">
        <v>1463</v>
      </c>
      <c r="I46">
        <v>1503</v>
      </c>
      <c r="J46">
        <v>1563</v>
      </c>
      <c r="K46">
        <v>1684</v>
      </c>
    </row>
    <row r="47" spans="1:11" x14ac:dyDescent="0.3">
      <c r="A47" t="s">
        <v>14</v>
      </c>
      <c r="B47">
        <v>2819</v>
      </c>
      <c r="C47">
        <v>2895</v>
      </c>
      <c r="D47">
        <v>3058</v>
      </c>
      <c r="E47">
        <v>3130</v>
      </c>
      <c r="F47">
        <v>3338</v>
      </c>
      <c r="G47">
        <v>3498</v>
      </c>
      <c r="H47">
        <v>3604</v>
      </c>
      <c r="I47">
        <v>3635</v>
      </c>
      <c r="J47">
        <v>3821</v>
      </c>
      <c r="K47">
        <v>3954</v>
      </c>
    </row>
    <row r="48" spans="1:11" x14ac:dyDescent="0.3">
      <c r="A48" t="s">
        <v>88</v>
      </c>
      <c r="B48">
        <v>2131</v>
      </c>
      <c r="C48">
        <v>2127</v>
      </c>
      <c r="D48">
        <v>2239</v>
      </c>
      <c r="E48">
        <v>2287</v>
      </c>
      <c r="F48">
        <v>2333</v>
      </c>
      <c r="G48">
        <v>2343</v>
      </c>
      <c r="H48">
        <v>2352</v>
      </c>
      <c r="I48">
        <v>2035</v>
      </c>
      <c r="J48">
        <v>2142</v>
      </c>
      <c r="K48">
        <v>2123</v>
      </c>
    </row>
    <row r="49" spans="1:11" x14ac:dyDescent="0.3">
      <c r="A49" t="s">
        <v>13</v>
      </c>
      <c r="B49">
        <v>910</v>
      </c>
      <c r="C49">
        <v>952</v>
      </c>
      <c r="D49">
        <v>1075</v>
      </c>
      <c r="E49">
        <v>1144</v>
      </c>
      <c r="F49">
        <v>1241</v>
      </c>
      <c r="G49">
        <v>1440</v>
      </c>
      <c r="H49">
        <v>1537</v>
      </c>
      <c r="I49">
        <v>1388</v>
      </c>
      <c r="J49">
        <v>1510</v>
      </c>
      <c r="K49">
        <v>1563</v>
      </c>
    </row>
    <row r="50" spans="1:11" x14ac:dyDescent="0.3">
      <c r="A50" t="s">
        <v>31</v>
      </c>
      <c r="B50">
        <v>3574</v>
      </c>
      <c r="C50">
        <v>3761</v>
      </c>
      <c r="D50">
        <v>3883</v>
      </c>
      <c r="E50">
        <v>4109</v>
      </c>
      <c r="F50">
        <v>4285</v>
      </c>
      <c r="G50">
        <v>4577</v>
      </c>
      <c r="H50">
        <v>4862</v>
      </c>
      <c r="I50">
        <v>4851</v>
      </c>
      <c r="J50">
        <v>4897</v>
      </c>
      <c r="K50">
        <v>4981</v>
      </c>
    </row>
    <row r="51" spans="1:11" x14ac:dyDescent="0.3">
      <c r="A51" t="s">
        <v>34</v>
      </c>
      <c r="B51">
        <v>123515</v>
      </c>
      <c r="C51">
        <v>130656</v>
      </c>
      <c r="D51">
        <v>140142</v>
      </c>
      <c r="E51">
        <v>146559</v>
      </c>
      <c r="F51">
        <v>155858</v>
      </c>
      <c r="G51">
        <v>163874</v>
      </c>
      <c r="H51">
        <v>170724</v>
      </c>
      <c r="I51">
        <v>172334</v>
      </c>
      <c r="J51">
        <v>182161</v>
      </c>
      <c r="K51">
        <v>190906</v>
      </c>
    </row>
    <row r="54" spans="1:11" x14ac:dyDescent="0.3">
      <c r="B54" s="7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A1:J64"/>
  <sheetViews>
    <sheetView topLeftCell="A25" workbookViewId="0">
      <selection activeCell="A57" sqref="A57"/>
    </sheetView>
  </sheetViews>
  <sheetFormatPr defaultRowHeight="14.4" x14ac:dyDescent="0.3"/>
  <cols>
    <col min="1" max="1" width="44.44140625" customWidth="1"/>
    <col min="2" max="2" width="15.109375" customWidth="1"/>
    <col min="3" max="3" width="13.109375" customWidth="1"/>
    <col min="4" max="4" width="14.109375" customWidth="1"/>
    <col min="5" max="5" width="14.6640625" customWidth="1"/>
    <col min="6" max="6" width="19.109375" customWidth="1"/>
    <col min="7" max="7" width="16.109375" customWidth="1"/>
  </cols>
  <sheetData>
    <row r="1" spans="1:7" x14ac:dyDescent="0.3">
      <c r="A1" s="1" t="s">
        <v>170</v>
      </c>
    </row>
    <row r="2" spans="1:7" ht="30.75" customHeight="1" x14ac:dyDescent="0.3">
      <c r="A2" s="124" t="s">
        <v>28</v>
      </c>
      <c r="B2" s="124" t="s">
        <v>171</v>
      </c>
      <c r="C2" s="124" t="s">
        <v>172</v>
      </c>
      <c r="D2" s="124" t="s">
        <v>173</v>
      </c>
      <c r="E2" s="124" t="s">
        <v>174</v>
      </c>
      <c r="F2" s="124" t="s">
        <v>175</v>
      </c>
      <c r="G2" s="134" t="s">
        <v>176</v>
      </c>
    </row>
    <row r="3" spans="1:7" ht="30.75" customHeight="1" x14ac:dyDescent="0.3">
      <c r="A3" s="124" t="s">
        <v>8</v>
      </c>
      <c r="B3" s="135">
        <f>SUM(B4:B17)</f>
        <v>100303</v>
      </c>
      <c r="C3" s="135">
        <f t="shared" ref="C3:F3" si="0">SUM(C4:C17)</f>
        <v>102871</v>
      </c>
      <c r="D3" s="135">
        <f t="shared" si="0"/>
        <v>6222</v>
      </c>
      <c r="E3" s="135">
        <f t="shared" si="0"/>
        <v>-3654</v>
      </c>
      <c r="F3" s="135">
        <f t="shared" si="0"/>
        <v>2568</v>
      </c>
      <c r="G3" s="139">
        <f>F3/B3</f>
        <v>2.5602424653300499E-2</v>
      </c>
    </row>
    <row r="4" spans="1:7" x14ac:dyDescent="0.3">
      <c r="A4" s="123" t="s">
        <v>18</v>
      </c>
      <c r="B4" s="137">
        <f>B37</f>
        <v>13027</v>
      </c>
      <c r="C4" s="137">
        <f t="shared" ref="C4:F4" si="1">C37</f>
        <v>13618</v>
      </c>
      <c r="D4" s="137">
        <f t="shared" si="1"/>
        <v>903</v>
      </c>
      <c r="E4" s="137">
        <f t="shared" si="1"/>
        <v>-312</v>
      </c>
      <c r="F4" s="137">
        <f t="shared" si="1"/>
        <v>591</v>
      </c>
      <c r="G4" s="138">
        <f>F4/B4</f>
        <v>4.5367314040070619E-2</v>
      </c>
    </row>
    <row r="5" spans="1:7" x14ac:dyDescent="0.3">
      <c r="A5" s="123" t="s">
        <v>15</v>
      </c>
      <c r="B5" s="137">
        <f>B39</f>
        <v>3665</v>
      </c>
      <c r="C5" s="137">
        <f t="shared" ref="C5:F5" si="2">C39</f>
        <v>3528</v>
      </c>
      <c r="D5" s="137">
        <f t="shared" si="2"/>
        <v>254</v>
      </c>
      <c r="E5" s="137">
        <f t="shared" si="2"/>
        <v>-391</v>
      </c>
      <c r="F5" s="137">
        <f t="shared" si="2"/>
        <v>-137</v>
      </c>
      <c r="G5" s="138">
        <v>-1.5715467328370553E-2</v>
      </c>
    </row>
    <row r="6" spans="1:7" x14ac:dyDescent="0.3">
      <c r="A6" s="123" t="s">
        <v>87</v>
      </c>
      <c r="B6" s="137">
        <f>B43</f>
        <v>3325</v>
      </c>
      <c r="C6" s="137">
        <f t="shared" ref="C6:F6" si="3">C43</f>
        <v>3510</v>
      </c>
      <c r="D6" s="137">
        <f t="shared" si="3"/>
        <v>329</v>
      </c>
      <c r="E6" s="137">
        <f t="shared" si="3"/>
        <v>-144</v>
      </c>
      <c r="F6" s="137">
        <f t="shared" si="3"/>
        <v>185</v>
      </c>
      <c r="G6" s="138">
        <f>F6/B6</f>
        <v>5.5639097744360905E-2</v>
      </c>
    </row>
    <row r="7" spans="1:7" x14ac:dyDescent="0.3">
      <c r="A7" s="123" t="s">
        <v>77</v>
      </c>
      <c r="B7" s="137">
        <f>B49</f>
        <v>39425</v>
      </c>
      <c r="C7" s="137">
        <f t="shared" ref="C7:F7" si="4">C49</f>
        <v>39914</v>
      </c>
      <c r="D7" s="137">
        <f t="shared" si="4"/>
        <v>1977</v>
      </c>
      <c r="E7" s="137">
        <f t="shared" si="4"/>
        <v>-1488</v>
      </c>
      <c r="F7" s="137">
        <f t="shared" si="4"/>
        <v>489</v>
      </c>
      <c r="G7" s="138">
        <f>F7/B7</f>
        <v>1.2403297400126823E-2</v>
      </c>
    </row>
    <row r="8" spans="1:7" x14ac:dyDescent="0.3">
      <c r="A8" s="123" t="s">
        <v>91</v>
      </c>
      <c r="B8" s="137">
        <f>B46</f>
        <v>4748</v>
      </c>
      <c r="C8" s="137">
        <f t="shared" ref="C8:F8" si="5">C46</f>
        <v>4967</v>
      </c>
      <c r="D8" s="137">
        <f t="shared" si="5"/>
        <v>279</v>
      </c>
      <c r="E8" s="137">
        <f t="shared" si="5"/>
        <v>-60</v>
      </c>
      <c r="F8" s="137">
        <f t="shared" si="5"/>
        <v>219</v>
      </c>
      <c r="G8" s="138">
        <f>F8/B8</f>
        <v>4.612468407750632E-2</v>
      </c>
    </row>
    <row r="9" spans="1:7" x14ac:dyDescent="0.3">
      <c r="A9" s="123" t="s">
        <v>17</v>
      </c>
      <c r="B9" s="137">
        <f>B50</f>
        <v>8001</v>
      </c>
      <c r="C9" s="137">
        <f t="shared" ref="C9:F9" si="6">C50</f>
        <v>8476</v>
      </c>
      <c r="D9" s="137">
        <f t="shared" si="6"/>
        <v>616</v>
      </c>
      <c r="E9" s="137">
        <f t="shared" si="6"/>
        <v>-141</v>
      </c>
      <c r="F9" s="137">
        <f t="shared" si="6"/>
        <v>475</v>
      </c>
      <c r="G9" s="138">
        <v>1.3043478260869565E-2</v>
      </c>
    </row>
    <row r="10" spans="1:7" x14ac:dyDescent="0.3">
      <c r="A10" s="123" t="s">
        <v>86</v>
      </c>
      <c r="B10" s="137">
        <f>B51</f>
        <v>729</v>
      </c>
      <c r="C10" s="137">
        <f t="shared" ref="C10:F10" si="7">C51</f>
        <v>782</v>
      </c>
      <c r="D10" s="137">
        <f t="shared" si="7"/>
        <v>174</v>
      </c>
      <c r="E10" s="137">
        <f t="shared" si="7"/>
        <v>-121</v>
      </c>
      <c r="F10" s="137">
        <f t="shared" si="7"/>
        <v>53</v>
      </c>
      <c r="G10" s="138">
        <f t="shared" ref="G10:G17" si="8">F10/B10</f>
        <v>7.2702331961591218E-2</v>
      </c>
    </row>
    <row r="11" spans="1:7" x14ac:dyDescent="0.3">
      <c r="A11" s="123" t="s">
        <v>21</v>
      </c>
      <c r="B11" s="137">
        <f>B54</f>
        <v>5472</v>
      </c>
      <c r="C11" s="137">
        <f t="shared" ref="C11:F11" si="9">C54</f>
        <v>5768</v>
      </c>
      <c r="D11" s="137">
        <f t="shared" si="9"/>
        <v>448</v>
      </c>
      <c r="E11" s="137">
        <f t="shared" si="9"/>
        <v>-152</v>
      </c>
      <c r="F11" s="137">
        <f t="shared" si="9"/>
        <v>296</v>
      </c>
      <c r="G11" s="138">
        <f t="shared" si="8"/>
        <v>5.4093567251461985E-2</v>
      </c>
    </row>
    <row r="12" spans="1:7" x14ac:dyDescent="0.3">
      <c r="A12" s="123" t="s">
        <v>85</v>
      </c>
      <c r="B12" s="137">
        <f>B52</f>
        <v>6327</v>
      </c>
      <c r="C12" s="137">
        <f t="shared" ref="C12:F12" si="10">C52</f>
        <v>6462</v>
      </c>
      <c r="D12" s="137">
        <f t="shared" si="10"/>
        <v>310</v>
      </c>
      <c r="E12" s="137">
        <f t="shared" si="10"/>
        <v>-175</v>
      </c>
      <c r="F12" s="137">
        <f t="shared" si="10"/>
        <v>135</v>
      </c>
      <c r="G12" s="138">
        <f t="shared" si="8"/>
        <v>2.1337126600284494E-2</v>
      </c>
    </row>
    <row r="13" spans="1:7" x14ac:dyDescent="0.3">
      <c r="A13" s="123" t="s">
        <v>25</v>
      </c>
      <c r="B13" s="137">
        <f>B56</f>
        <v>3214</v>
      </c>
      <c r="C13" s="137">
        <f t="shared" ref="C13:F13" si="11">C56</f>
        <v>3225</v>
      </c>
      <c r="D13" s="137">
        <f t="shared" si="11"/>
        <v>157</v>
      </c>
      <c r="E13" s="137">
        <f t="shared" si="11"/>
        <v>-146</v>
      </c>
      <c r="F13" s="137">
        <f t="shared" si="11"/>
        <v>11</v>
      </c>
      <c r="G13" s="138"/>
    </row>
    <row r="14" spans="1:7" x14ac:dyDescent="0.3">
      <c r="A14" s="123" t="s">
        <v>14</v>
      </c>
      <c r="B14" s="137">
        <f>B59</f>
        <v>3821</v>
      </c>
      <c r="C14" s="137">
        <f t="shared" ref="C14:F14" si="12">C59</f>
        <v>3954</v>
      </c>
      <c r="D14" s="137">
        <f t="shared" si="12"/>
        <v>249</v>
      </c>
      <c r="E14" s="137">
        <f t="shared" si="12"/>
        <v>-116</v>
      </c>
      <c r="F14" s="137">
        <f t="shared" si="12"/>
        <v>133</v>
      </c>
      <c r="G14" s="138">
        <f t="shared" si="8"/>
        <v>3.4807641978539652E-2</v>
      </c>
    </row>
    <row r="15" spans="1:7" x14ac:dyDescent="0.3">
      <c r="A15" s="123" t="s">
        <v>88</v>
      </c>
      <c r="B15" s="137">
        <f>B60</f>
        <v>2142</v>
      </c>
      <c r="C15" s="137">
        <f t="shared" ref="C15:F15" si="13">C60</f>
        <v>2123</v>
      </c>
      <c r="D15" s="137">
        <f t="shared" si="13"/>
        <v>165</v>
      </c>
      <c r="E15" s="137">
        <f t="shared" si="13"/>
        <v>-184</v>
      </c>
      <c r="F15" s="137">
        <f t="shared" si="13"/>
        <v>-19</v>
      </c>
      <c r="G15" s="138">
        <f t="shared" si="8"/>
        <v>-8.8702147525676935E-3</v>
      </c>
    </row>
    <row r="16" spans="1:7" x14ac:dyDescent="0.3">
      <c r="A16" s="123" t="s">
        <v>13</v>
      </c>
      <c r="B16" s="137">
        <f>B61</f>
        <v>1510</v>
      </c>
      <c r="C16" s="137">
        <f t="shared" ref="C16:F16" si="14">C61</f>
        <v>1563</v>
      </c>
      <c r="D16" s="137">
        <f t="shared" si="14"/>
        <v>137</v>
      </c>
      <c r="E16" s="137">
        <f t="shared" si="14"/>
        <v>-84</v>
      </c>
      <c r="F16" s="137">
        <f t="shared" si="14"/>
        <v>53</v>
      </c>
      <c r="G16" s="138">
        <f t="shared" si="8"/>
        <v>3.5099337748344374E-2</v>
      </c>
    </row>
    <row r="17" spans="1:9" x14ac:dyDescent="0.3">
      <c r="A17" s="123" t="s">
        <v>31</v>
      </c>
      <c r="B17" s="137">
        <f>B62</f>
        <v>4897</v>
      </c>
      <c r="C17" s="137">
        <f t="shared" ref="C17:F17" si="15">C62</f>
        <v>4981</v>
      </c>
      <c r="D17" s="137">
        <f t="shared" si="15"/>
        <v>224</v>
      </c>
      <c r="E17" s="137">
        <f t="shared" si="15"/>
        <v>-140</v>
      </c>
      <c r="F17" s="137">
        <f t="shared" si="15"/>
        <v>84</v>
      </c>
      <c r="G17" s="138">
        <f t="shared" si="8"/>
        <v>1.7153359199509905E-2</v>
      </c>
    </row>
    <row r="18" spans="1:9" x14ac:dyDescent="0.3">
      <c r="A18" s="124" t="s">
        <v>82</v>
      </c>
      <c r="B18" s="135">
        <f>SUM(B19:B20)</f>
        <v>22812</v>
      </c>
      <c r="C18" s="135">
        <f t="shared" ref="C18:F18" si="16">SUM(C19:C20)</f>
        <v>24411</v>
      </c>
      <c r="D18" s="135">
        <f t="shared" si="16"/>
        <v>2442</v>
      </c>
      <c r="E18" s="135">
        <f t="shared" si="16"/>
        <v>-843</v>
      </c>
      <c r="F18" s="135">
        <f t="shared" si="16"/>
        <v>1599</v>
      </c>
      <c r="G18" s="136">
        <f t="shared" ref="G18:G26" si="17">F18/B18</f>
        <v>7.0094687006838505E-2</v>
      </c>
      <c r="I18" s="71">
        <f>C18-B18</f>
        <v>1599</v>
      </c>
    </row>
    <row r="19" spans="1:9" x14ac:dyDescent="0.3">
      <c r="A19" s="123" t="s">
        <v>139</v>
      </c>
      <c r="B19" s="137">
        <f>B36</f>
        <v>3153</v>
      </c>
      <c r="C19" s="137">
        <f t="shared" ref="C19:F19" si="18">C36</f>
        <v>3204</v>
      </c>
      <c r="D19" s="137">
        <f t="shared" si="18"/>
        <v>188</v>
      </c>
      <c r="E19" s="137">
        <f t="shared" si="18"/>
        <v>-137</v>
      </c>
      <c r="F19" s="137">
        <f t="shared" si="18"/>
        <v>51</v>
      </c>
      <c r="G19" s="138">
        <f t="shared" si="17"/>
        <v>1.6175071360608945E-2</v>
      </c>
    </row>
    <row r="20" spans="1:9" x14ac:dyDescent="0.3">
      <c r="A20" s="123" t="s">
        <v>104</v>
      </c>
      <c r="B20" s="137">
        <f>B47+B44+B58</f>
        <v>19659</v>
      </c>
      <c r="C20" s="137">
        <f t="shared" ref="C20:F20" si="19">C47+C44+C58</f>
        <v>21207</v>
      </c>
      <c r="D20" s="137">
        <f t="shared" si="19"/>
        <v>2254</v>
      </c>
      <c r="E20" s="137">
        <f t="shared" si="19"/>
        <v>-706</v>
      </c>
      <c r="F20" s="137">
        <f t="shared" si="19"/>
        <v>1548</v>
      </c>
      <c r="G20" s="138">
        <f t="shared" si="17"/>
        <v>7.8742560659240041E-2</v>
      </c>
      <c r="I20" s="17">
        <f>F20/F18</f>
        <v>0.96810506566604126</v>
      </c>
    </row>
    <row r="21" spans="1:9" x14ac:dyDescent="0.3">
      <c r="A21" s="124" t="s">
        <v>10</v>
      </c>
      <c r="B21" s="135">
        <f>SUM(B22:B28)</f>
        <v>59046</v>
      </c>
      <c r="C21" s="135">
        <f t="shared" ref="C21:F21" si="20">SUM(C22:C28)</f>
        <v>63624</v>
      </c>
      <c r="D21" s="135">
        <f t="shared" si="20"/>
        <v>6856</v>
      </c>
      <c r="E21" s="135">
        <f t="shared" si="20"/>
        <v>-2278</v>
      </c>
      <c r="F21" s="135">
        <f t="shared" si="20"/>
        <v>4578</v>
      </c>
      <c r="G21" s="136">
        <f t="shared" si="17"/>
        <v>7.7532771059851638E-2</v>
      </c>
    </row>
    <row r="22" spans="1:9" x14ac:dyDescent="0.3">
      <c r="A22" s="123" t="s">
        <v>29</v>
      </c>
      <c r="B22" s="137">
        <f>B38</f>
        <v>21927</v>
      </c>
      <c r="C22" s="137">
        <f t="shared" ref="C22:F22" si="21">C38</f>
        <v>23859</v>
      </c>
      <c r="D22" s="137">
        <f t="shared" si="21"/>
        <v>2406</v>
      </c>
      <c r="E22" s="137">
        <f t="shared" si="21"/>
        <v>-474</v>
      </c>
      <c r="F22" s="137">
        <f t="shared" si="21"/>
        <v>1932</v>
      </c>
      <c r="G22" s="138">
        <f t="shared" si="17"/>
        <v>8.811054863866466E-2</v>
      </c>
    </row>
    <row r="23" spans="1:9" x14ac:dyDescent="0.3">
      <c r="A23" s="123" t="s">
        <v>27</v>
      </c>
      <c r="B23" s="137">
        <f>B48</f>
        <v>3691</v>
      </c>
      <c r="C23" s="137">
        <f t="shared" ref="C23:F23" si="22">C48</f>
        <v>3850</v>
      </c>
      <c r="D23" s="137">
        <f t="shared" si="22"/>
        <v>306</v>
      </c>
      <c r="E23" s="137">
        <f t="shared" si="22"/>
        <v>-147</v>
      </c>
      <c r="F23" s="137">
        <f t="shared" si="22"/>
        <v>159</v>
      </c>
      <c r="G23" s="138">
        <f t="shared" si="17"/>
        <v>4.3077756705499862E-2</v>
      </c>
    </row>
    <row r="24" spans="1:9" x14ac:dyDescent="0.3">
      <c r="A24" s="123" t="s">
        <v>92</v>
      </c>
      <c r="B24" s="137">
        <f>B40</f>
        <v>11430</v>
      </c>
      <c r="C24" s="137">
        <f t="shared" ref="C24:F24" si="23">C40</f>
        <v>12421</v>
      </c>
      <c r="D24" s="137">
        <f t="shared" si="23"/>
        <v>1402</v>
      </c>
      <c r="E24" s="137">
        <f t="shared" si="23"/>
        <v>-411</v>
      </c>
      <c r="F24" s="137">
        <f t="shared" si="23"/>
        <v>991</v>
      </c>
      <c r="G24" s="138">
        <f t="shared" si="17"/>
        <v>8.6701662292213474E-2</v>
      </c>
      <c r="H24" t="s">
        <v>8</v>
      </c>
      <c r="I24" s="17">
        <f>C3/C29</f>
        <v>0.53885681958660281</v>
      </c>
    </row>
    <row r="25" spans="1:9" x14ac:dyDescent="0.3">
      <c r="A25" s="123" t="s">
        <v>90</v>
      </c>
      <c r="B25" s="137">
        <f>B41</f>
        <v>137</v>
      </c>
      <c r="C25" s="137">
        <f t="shared" ref="C25:F25" si="24">C41</f>
        <v>174</v>
      </c>
      <c r="D25" s="137">
        <f t="shared" si="24"/>
        <v>38</v>
      </c>
      <c r="E25" s="137">
        <f t="shared" si="24"/>
        <v>-1</v>
      </c>
      <c r="F25" s="137">
        <f t="shared" si="24"/>
        <v>37</v>
      </c>
      <c r="G25" s="138">
        <f t="shared" si="17"/>
        <v>0.27007299270072993</v>
      </c>
      <c r="H25" t="s">
        <v>10</v>
      </c>
      <c r="I25" s="17">
        <f>C21/C29</f>
        <v>0.33327396729280379</v>
      </c>
    </row>
    <row r="26" spans="1:9" x14ac:dyDescent="0.3">
      <c r="A26" s="123" t="s">
        <v>89</v>
      </c>
      <c r="B26" s="137">
        <f>B42</f>
        <v>2238</v>
      </c>
      <c r="C26" s="137">
        <f t="shared" ref="C26:F26" si="25">C42</f>
        <v>2418</v>
      </c>
      <c r="D26" s="137">
        <f t="shared" si="25"/>
        <v>264</v>
      </c>
      <c r="E26" s="137">
        <f t="shared" si="25"/>
        <v>-84</v>
      </c>
      <c r="F26" s="137">
        <f t="shared" si="25"/>
        <v>180</v>
      </c>
      <c r="G26" s="138">
        <f t="shared" si="17"/>
        <v>8.0428954423592491E-2</v>
      </c>
      <c r="H26" t="s">
        <v>94</v>
      </c>
      <c r="I26" s="17">
        <f>C18/C29</f>
        <v>0.12786921312059338</v>
      </c>
    </row>
    <row r="27" spans="1:9" x14ac:dyDescent="0.3">
      <c r="A27" s="123" t="s">
        <v>136</v>
      </c>
      <c r="B27" s="137">
        <f>B53+B57</f>
        <v>10374</v>
      </c>
      <c r="C27" s="137">
        <f t="shared" ref="C27:F27" si="26">C53+C57</f>
        <v>11248</v>
      </c>
      <c r="D27" s="137">
        <f t="shared" si="26"/>
        <v>1478</v>
      </c>
      <c r="E27" s="137">
        <f t="shared" si="26"/>
        <v>-604</v>
      </c>
      <c r="F27" s="137">
        <f t="shared" si="26"/>
        <v>874</v>
      </c>
      <c r="G27" s="138"/>
    </row>
    <row r="28" spans="1:9" x14ac:dyDescent="0.3">
      <c r="A28" s="123" t="s">
        <v>24</v>
      </c>
      <c r="B28" s="137">
        <f>B45+B55</f>
        <v>9249</v>
      </c>
      <c r="C28" s="137">
        <f t="shared" ref="C28:F28" si="27">C45+C55</f>
        <v>9654</v>
      </c>
      <c r="D28" s="137">
        <f t="shared" si="27"/>
        <v>962</v>
      </c>
      <c r="E28" s="137">
        <f t="shared" si="27"/>
        <v>-557</v>
      </c>
      <c r="F28" s="137">
        <f t="shared" si="27"/>
        <v>405</v>
      </c>
      <c r="G28" s="138">
        <f>F28/B28</f>
        <v>4.3788517677586763E-2</v>
      </c>
    </row>
    <row r="29" spans="1:9" x14ac:dyDescent="0.3">
      <c r="A29" s="124" t="s">
        <v>65</v>
      </c>
      <c r="B29" s="135">
        <f>B3+B18+B21</f>
        <v>182161</v>
      </c>
      <c r="C29" s="135">
        <f t="shared" ref="C29:F29" si="28">C3+C18+C21</f>
        <v>190906</v>
      </c>
      <c r="D29" s="135">
        <f t="shared" si="28"/>
        <v>15520</v>
      </c>
      <c r="E29" s="135">
        <f t="shared" si="28"/>
        <v>-6775</v>
      </c>
      <c r="F29" s="135">
        <f t="shared" si="28"/>
        <v>8745</v>
      </c>
      <c r="G29" s="136">
        <f>F29/B29</f>
        <v>4.8006982833866743E-2</v>
      </c>
    </row>
    <row r="33" spans="1:6" x14ac:dyDescent="0.3">
      <c r="A33" t="s">
        <v>130</v>
      </c>
    </row>
    <row r="34" spans="1:6" x14ac:dyDescent="0.3">
      <c r="A34" s="1" t="s">
        <v>28</v>
      </c>
      <c r="B34" s="178" t="s">
        <v>142</v>
      </c>
      <c r="C34" s="178" t="s">
        <v>143</v>
      </c>
      <c r="D34" s="1">
        <v>2022</v>
      </c>
      <c r="E34" s="1">
        <v>2022</v>
      </c>
      <c r="F34" s="1">
        <v>2022</v>
      </c>
    </row>
    <row r="35" spans="1:6" x14ac:dyDescent="0.3">
      <c r="A35" t="s">
        <v>33</v>
      </c>
      <c r="B35" s="178" t="s">
        <v>99</v>
      </c>
      <c r="C35" s="178" t="s">
        <v>99</v>
      </c>
      <c r="D35" s="1" t="s">
        <v>131</v>
      </c>
      <c r="E35" s="1" t="s">
        <v>100</v>
      </c>
      <c r="F35" s="1" t="s">
        <v>101</v>
      </c>
    </row>
    <row r="36" spans="1:6" x14ac:dyDescent="0.3">
      <c r="A36" s="126" t="s">
        <v>139</v>
      </c>
      <c r="B36" s="126">
        <v>3153</v>
      </c>
      <c r="C36" s="126">
        <v>3204</v>
      </c>
      <c r="D36" s="126">
        <v>188</v>
      </c>
      <c r="E36" s="126">
        <v>-137</v>
      </c>
      <c r="F36" s="126">
        <v>51</v>
      </c>
    </row>
    <row r="37" spans="1:6" x14ac:dyDescent="0.3">
      <c r="A37" s="126" t="s">
        <v>18</v>
      </c>
      <c r="B37" s="126">
        <v>13027</v>
      </c>
      <c r="C37" s="126">
        <v>13618</v>
      </c>
      <c r="D37" s="126">
        <v>903</v>
      </c>
      <c r="E37" s="126">
        <v>-312</v>
      </c>
      <c r="F37" s="126">
        <v>591</v>
      </c>
    </row>
    <row r="38" spans="1:6" x14ac:dyDescent="0.3">
      <c r="A38" s="126" t="s">
        <v>29</v>
      </c>
      <c r="B38" s="126">
        <v>21927</v>
      </c>
      <c r="C38" s="126">
        <v>23859</v>
      </c>
      <c r="D38" s="126">
        <v>2406</v>
      </c>
      <c r="E38" s="126">
        <v>-474</v>
      </c>
      <c r="F38" s="126">
        <v>1932</v>
      </c>
    </row>
    <row r="39" spans="1:6" x14ac:dyDescent="0.3">
      <c r="A39" s="126" t="s">
        <v>15</v>
      </c>
      <c r="B39" s="126">
        <v>3665</v>
      </c>
      <c r="C39" s="126">
        <v>3528</v>
      </c>
      <c r="D39" s="126">
        <v>254</v>
      </c>
      <c r="E39" s="126">
        <v>-391</v>
      </c>
      <c r="F39" s="126">
        <v>-137</v>
      </c>
    </row>
    <row r="40" spans="1:6" x14ac:dyDescent="0.3">
      <c r="A40" s="126" t="s">
        <v>92</v>
      </c>
      <c r="B40" s="126">
        <v>11430</v>
      </c>
      <c r="C40" s="126">
        <v>12421</v>
      </c>
      <c r="D40" s="126">
        <v>1402</v>
      </c>
      <c r="E40" s="126">
        <v>-411</v>
      </c>
      <c r="F40" s="126">
        <v>991</v>
      </c>
    </row>
    <row r="41" spans="1:6" x14ac:dyDescent="0.3">
      <c r="A41" s="126" t="s">
        <v>90</v>
      </c>
      <c r="B41" s="126">
        <v>137</v>
      </c>
      <c r="C41" s="126">
        <v>174</v>
      </c>
      <c r="D41" s="126">
        <v>38</v>
      </c>
      <c r="E41" s="126">
        <v>-1</v>
      </c>
      <c r="F41" s="126">
        <v>37</v>
      </c>
    </row>
    <row r="42" spans="1:6" x14ac:dyDescent="0.3">
      <c r="A42" s="126" t="s">
        <v>89</v>
      </c>
      <c r="B42" s="126">
        <v>2238</v>
      </c>
      <c r="C42" s="126">
        <v>2418</v>
      </c>
      <c r="D42" s="126">
        <v>264</v>
      </c>
      <c r="E42" s="126">
        <v>-84</v>
      </c>
      <c r="F42" s="126">
        <v>180</v>
      </c>
    </row>
    <row r="43" spans="1:6" x14ac:dyDescent="0.3">
      <c r="A43" s="126" t="s">
        <v>87</v>
      </c>
      <c r="B43" s="126">
        <v>3325</v>
      </c>
      <c r="C43" s="126">
        <v>3510</v>
      </c>
      <c r="D43" s="126">
        <v>329</v>
      </c>
      <c r="E43" s="126">
        <v>-144</v>
      </c>
      <c r="F43" s="126">
        <v>185</v>
      </c>
    </row>
    <row r="44" spans="1:6" x14ac:dyDescent="0.3">
      <c r="A44" s="126" t="s">
        <v>94</v>
      </c>
      <c r="B44" s="126">
        <v>17769</v>
      </c>
      <c r="C44" s="126">
        <v>19052</v>
      </c>
      <c r="D44" s="126">
        <v>1973</v>
      </c>
      <c r="E44" s="126">
        <v>-690</v>
      </c>
      <c r="F44" s="126">
        <v>1283</v>
      </c>
    </row>
    <row r="45" spans="1:6" x14ac:dyDescent="0.3">
      <c r="A45" s="126" t="s">
        <v>137</v>
      </c>
      <c r="B45" s="126">
        <v>1886</v>
      </c>
      <c r="C45" s="126">
        <v>2131</v>
      </c>
      <c r="D45" s="126">
        <v>321</v>
      </c>
      <c r="E45" s="126">
        <v>-76</v>
      </c>
      <c r="F45" s="126">
        <v>245</v>
      </c>
    </row>
    <row r="46" spans="1:6" x14ac:dyDescent="0.3">
      <c r="A46" s="126" t="s">
        <v>91</v>
      </c>
      <c r="B46" s="126">
        <v>4748</v>
      </c>
      <c r="C46" s="126">
        <v>4967</v>
      </c>
      <c r="D46" s="126">
        <v>279</v>
      </c>
      <c r="E46" s="126">
        <v>-60</v>
      </c>
      <c r="F46" s="126">
        <v>219</v>
      </c>
    </row>
    <row r="47" spans="1:6" x14ac:dyDescent="0.3">
      <c r="A47" s="126" t="s">
        <v>95</v>
      </c>
      <c r="B47" s="126">
        <v>327</v>
      </c>
      <c r="C47" s="126">
        <v>471</v>
      </c>
      <c r="D47" s="126">
        <v>145</v>
      </c>
      <c r="E47" s="126">
        <v>-1</v>
      </c>
      <c r="F47" s="126">
        <v>144</v>
      </c>
    </row>
    <row r="48" spans="1:6" x14ac:dyDescent="0.3">
      <c r="A48" s="126" t="s">
        <v>27</v>
      </c>
      <c r="B48" s="126">
        <v>3691</v>
      </c>
      <c r="C48" s="126">
        <v>3850</v>
      </c>
      <c r="D48" s="126">
        <v>306</v>
      </c>
      <c r="E48" s="126">
        <v>-147</v>
      </c>
      <c r="F48" s="126">
        <v>159</v>
      </c>
    </row>
    <row r="49" spans="1:10" x14ac:dyDescent="0.3">
      <c r="A49" s="126" t="s">
        <v>77</v>
      </c>
      <c r="B49" s="126">
        <v>39425</v>
      </c>
      <c r="C49" s="126">
        <v>39914</v>
      </c>
      <c r="D49" s="126">
        <v>1977</v>
      </c>
      <c r="E49" s="126">
        <v>-1488</v>
      </c>
      <c r="F49" s="126">
        <v>489</v>
      </c>
    </row>
    <row r="50" spans="1:10" x14ac:dyDescent="0.3">
      <c r="A50" s="126" t="s">
        <v>17</v>
      </c>
      <c r="B50" s="126">
        <v>8001</v>
      </c>
      <c r="C50" s="126">
        <v>8476</v>
      </c>
      <c r="D50" s="126">
        <v>616</v>
      </c>
      <c r="E50" s="126">
        <v>-141</v>
      </c>
      <c r="F50" s="126">
        <v>475</v>
      </c>
    </row>
    <row r="51" spans="1:10" x14ac:dyDescent="0.3">
      <c r="A51" s="126" t="s">
        <v>141</v>
      </c>
      <c r="B51" s="126">
        <v>729</v>
      </c>
      <c r="C51" s="126">
        <v>782</v>
      </c>
      <c r="D51" s="126">
        <v>174</v>
      </c>
      <c r="E51" s="126">
        <v>-121</v>
      </c>
      <c r="F51" s="126">
        <v>53</v>
      </c>
    </row>
    <row r="52" spans="1:10" x14ac:dyDescent="0.3">
      <c r="A52" s="126" t="s">
        <v>85</v>
      </c>
      <c r="B52" s="126">
        <v>6327</v>
      </c>
      <c r="C52" s="126">
        <v>6462</v>
      </c>
      <c r="D52" s="126">
        <v>310</v>
      </c>
      <c r="E52" s="126">
        <v>-175</v>
      </c>
      <c r="F52" s="126">
        <v>135</v>
      </c>
    </row>
    <row r="53" spans="1:10" x14ac:dyDescent="0.3">
      <c r="A53" s="126" t="s">
        <v>136</v>
      </c>
      <c r="B53" s="126">
        <v>6448</v>
      </c>
      <c r="C53" s="126">
        <v>7057</v>
      </c>
      <c r="D53" s="126">
        <v>1010</v>
      </c>
      <c r="E53" s="126">
        <v>-401</v>
      </c>
      <c r="F53" s="126">
        <v>609</v>
      </c>
    </row>
    <row r="54" spans="1:10" x14ac:dyDescent="0.3">
      <c r="A54" s="126" t="s">
        <v>140</v>
      </c>
      <c r="B54" s="126">
        <v>5472</v>
      </c>
      <c r="C54" s="126">
        <v>5768</v>
      </c>
      <c r="D54" s="126">
        <v>448</v>
      </c>
      <c r="E54" s="126">
        <v>-152</v>
      </c>
      <c r="F54" s="126">
        <v>296</v>
      </c>
    </row>
    <row r="55" spans="1:10" x14ac:dyDescent="0.3">
      <c r="A55" s="126" t="s">
        <v>24</v>
      </c>
      <c r="B55" s="126">
        <v>7363</v>
      </c>
      <c r="C55" s="126">
        <v>7523</v>
      </c>
      <c r="D55" s="126">
        <v>641</v>
      </c>
      <c r="E55" s="126">
        <v>-481</v>
      </c>
      <c r="F55" s="126">
        <v>160</v>
      </c>
    </row>
    <row r="56" spans="1:10" x14ac:dyDescent="0.3">
      <c r="A56" s="126" t="s">
        <v>25</v>
      </c>
      <c r="B56" s="126">
        <v>3214</v>
      </c>
      <c r="C56" s="126">
        <v>3225</v>
      </c>
      <c r="D56" s="126">
        <v>157</v>
      </c>
      <c r="E56" s="126">
        <v>-146</v>
      </c>
      <c r="F56" s="126">
        <v>11</v>
      </c>
    </row>
    <row r="57" spans="1:10" x14ac:dyDescent="0.3">
      <c r="A57" s="126" t="s">
        <v>138</v>
      </c>
      <c r="B57" s="126">
        <v>3926</v>
      </c>
      <c r="C57" s="126">
        <v>4191</v>
      </c>
      <c r="D57" s="126">
        <v>468</v>
      </c>
      <c r="E57" s="126">
        <v>-203</v>
      </c>
      <c r="F57" s="126">
        <v>265</v>
      </c>
    </row>
    <row r="58" spans="1:10" x14ac:dyDescent="0.3">
      <c r="A58" s="126" t="s">
        <v>98</v>
      </c>
      <c r="B58" s="126">
        <v>1563</v>
      </c>
      <c r="C58" s="126">
        <v>1684</v>
      </c>
      <c r="D58" s="126">
        <v>136</v>
      </c>
      <c r="E58" s="126">
        <v>-15</v>
      </c>
      <c r="F58" s="126">
        <v>121</v>
      </c>
    </row>
    <row r="59" spans="1:10" x14ac:dyDescent="0.3">
      <c r="A59" s="126" t="s">
        <v>14</v>
      </c>
      <c r="B59" s="126">
        <v>3821</v>
      </c>
      <c r="C59" s="126">
        <v>3954</v>
      </c>
      <c r="D59" s="126">
        <v>249</v>
      </c>
      <c r="E59" s="126">
        <v>-116</v>
      </c>
      <c r="F59" s="126">
        <v>133</v>
      </c>
    </row>
    <row r="60" spans="1:10" x14ac:dyDescent="0.3">
      <c r="A60" s="126" t="s">
        <v>88</v>
      </c>
      <c r="B60" s="126">
        <v>2142</v>
      </c>
      <c r="C60" s="126">
        <v>2123</v>
      </c>
      <c r="D60" s="126">
        <v>165</v>
      </c>
      <c r="E60" s="126">
        <v>-184</v>
      </c>
      <c r="F60" s="126">
        <v>-19</v>
      </c>
    </row>
    <row r="61" spans="1:10" x14ac:dyDescent="0.3">
      <c r="A61" s="126" t="s">
        <v>13</v>
      </c>
      <c r="B61" s="126">
        <v>1510</v>
      </c>
      <c r="C61" s="126">
        <v>1563</v>
      </c>
      <c r="D61" s="126">
        <v>137</v>
      </c>
      <c r="E61" s="126">
        <v>-84</v>
      </c>
      <c r="F61" s="126">
        <v>53</v>
      </c>
    </row>
    <row r="62" spans="1:10" x14ac:dyDescent="0.3">
      <c r="A62" s="126" t="s">
        <v>31</v>
      </c>
      <c r="B62" s="126">
        <v>4897</v>
      </c>
      <c r="C62" s="126">
        <v>4981</v>
      </c>
      <c r="D62" s="126">
        <v>224</v>
      </c>
      <c r="E62" s="126">
        <v>-140</v>
      </c>
      <c r="F62" s="126">
        <v>84</v>
      </c>
    </row>
    <row r="63" spans="1:10" x14ac:dyDescent="0.3">
      <c r="A63" s="126" t="s">
        <v>34</v>
      </c>
      <c r="B63" s="126">
        <v>182161</v>
      </c>
      <c r="C63" s="126">
        <v>190906</v>
      </c>
      <c r="D63" s="126">
        <v>15520</v>
      </c>
      <c r="E63" s="126">
        <v>-6775</v>
      </c>
      <c r="F63" s="126">
        <v>8745</v>
      </c>
    </row>
    <row r="64" spans="1:10" x14ac:dyDescent="0.3">
      <c r="J64" s="71"/>
    </row>
  </sheetData>
  <pageMargins left="0.7" right="0.7" top="0.75" bottom="0.75" header="0.3" footer="0.3"/>
  <pageSetup paperSize="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</sheetPr>
  <dimension ref="A1:P43"/>
  <sheetViews>
    <sheetView topLeftCell="E1" zoomScale="85" zoomScaleNormal="85" workbookViewId="0">
      <selection activeCell="AC3" sqref="AC3"/>
    </sheetView>
  </sheetViews>
  <sheetFormatPr defaultRowHeight="14.4" x14ac:dyDescent="0.3"/>
  <cols>
    <col min="1" max="1" width="48.6640625" customWidth="1"/>
    <col min="2" max="2" width="9.88671875" customWidth="1"/>
    <col min="3" max="3" width="10.5546875" customWidth="1"/>
    <col min="4" max="4" width="11.109375" customWidth="1"/>
    <col min="5" max="5" width="9.88671875" customWidth="1"/>
    <col min="6" max="6" width="10.5546875" customWidth="1"/>
    <col min="7" max="7" width="9.88671875" customWidth="1"/>
    <col min="8" max="8" width="11.88671875" customWidth="1"/>
    <col min="9" max="9" width="10" customWidth="1"/>
    <col min="10" max="10" width="9.88671875" customWidth="1"/>
    <col min="11" max="11" width="10" customWidth="1"/>
    <col min="12" max="12" width="14" customWidth="1"/>
    <col min="13" max="13" width="16.88671875" customWidth="1"/>
    <col min="14" max="14" width="9.5546875" customWidth="1"/>
    <col min="15" max="15" width="14.88671875" customWidth="1"/>
  </cols>
  <sheetData>
    <row r="1" spans="1:16" x14ac:dyDescent="0.3">
      <c r="A1" s="1" t="s">
        <v>177</v>
      </c>
    </row>
    <row r="3" spans="1:16" x14ac:dyDescent="0.3">
      <c r="A3" s="98"/>
      <c r="B3" s="3" t="s">
        <v>0</v>
      </c>
      <c r="C3" s="3" t="s">
        <v>1</v>
      </c>
      <c r="D3" s="3" t="s">
        <v>2</v>
      </c>
      <c r="E3" s="3" t="s">
        <v>3</v>
      </c>
      <c r="F3" s="3" t="s">
        <v>116</v>
      </c>
      <c r="G3" s="3" t="s">
        <v>117</v>
      </c>
      <c r="H3" s="3" t="s">
        <v>118</v>
      </c>
      <c r="I3" s="3" t="s">
        <v>32</v>
      </c>
      <c r="J3" s="3" t="s">
        <v>142</v>
      </c>
      <c r="K3" s="3" t="s">
        <v>143</v>
      </c>
      <c r="L3" s="3" t="s">
        <v>158</v>
      </c>
      <c r="M3" s="3" t="s">
        <v>150</v>
      </c>
      <c r="N3" s="3" t="s">
        <v>144</v>
      </c>
      <c r="O3" s="98" t="s">
        <v>203</v>
      </c>
      <c r="P3" s="99"/>
    </row>
    <row r="4" spans="1:16" x14ac:dyDescent="0.3">
      <c r="A4" s="99" t="s">
        <v>44</v>
      </c>
      <c r="B4" s="100">
        <f>B24+B27+B16+B38</f>
        <v>866</v>
      </c>
      <c r="C4" s="100">
        <f t="shared" ref="C4:K4" si="0">C24+C27+C16+C38</f>
        <v>943</v>
      </c>
      <c r="D4" s="100">
        <f t="shared" si="0"/>
        <v>1287</v>
      </c>
      <c r="E4" s="100">
        <f t="shared" si="0"/>
        <v>782</v>
      </c>
      <c r="F4" s="100">
        <f t="shared" si="0"/>
        <v>797</v>
      </c>
      <c r="G4" s="100">
        <f t="shared" si="0"/>
        <v>1136</v>
      </c>
      <c r="H4" s="100">
        <f t="shared" si="0"/>
        <v>1250</v>
      </c>
      <c r="I4" s="100">
        <f t="shared" si="0"/>
        <v>1224</v>
      </c>
      <c r="J4" s="100">
        <f t="shared" si="0"/>
        <v>1174</v>
      </c>
      <c r="K4" s="100">
        <f t="shared" si="0"/>
        <v>1246</v>
      </c>
      <c r="L4" s="101">
        <f>K4-J4</f>
        <v>72</v>
      </c>
      <c r="M4" s="102">
        <f>L4/J4</f>
        <v>6.1328790459965928E-2</v>
      </c>
      <c r="N4" s="101">
        <f>K4-B4</f>
        <v>380</v>
      </c>
      <c r="O4" s="102">
        <f>N4/B4</f>
        <v>0.43879907621247111</v>
      </c>
      <c r="P4" s="175">
        <f>L4/$L$10</f>
        <v>3.1740433785928408E-3</v>
      </c>
    </row>
    <row r="5" spans="1:16" x14ac:dyDescent="0.3">
      <c r="A5" s="99" t="s">
        <v>45</v>
      </c>
      <c r="B5" s="100">
        <f>B17+B19+B26+B29+B30+B31+B32+B39+B40+B41+B42+B36+B34+B23</f>
        <v>85516</v>
      </c>
      <c r="C5" s="100">
        <f t="shared" ref="C5:K5" si="1">C17+C19+C26+C29+C30+C31+C32+C39+C40+C41+C42+C36+C34+C23</f>
        <v>88006</v>
      </c>
      <c r="D5" s="100">
        <f t="shared" si="1"/>
        <v>92519</v>
      </c>
      <c r="E5" s="100">
        <f t="shared" si="1"/>
        <v>96440</v>
      </c>
      <c r="F5" s="100">
        <f t="shared" si="1"/>
        <v>99444</v>
      </c>
      <c r="G5" s="100">
        <f t="shared" si="1"/>
        <v>104612</v>
      </c>
      <c r="H5" s="100">
        <f t="shared" si="1"/>
        <v>109191</v>
      </c>
      <c r="I5" s="100">
        <f t="shared" si="1"/>
        <v>113302</v>
      </c>
      <c r="J5" s="100">
        <f t="shared" si="1"/>
        <v>118474</v>
      </c>
      <c r="K5" s="100">
        <f t="shared" si="1"/>
        <v>126734</v>
      </c>
      <c r="L5" s="101">
        <f t="shared" ref="L5:L10" si="2">K5-J5</f>
        <v>8260</v>
      </c>
      <c r="M5" s="102">
        <f t="shared" ref="M5:M10" si="3">L5/J5</f>
        <v>6.9719938551918562E-2</v>
      </c>
      <c r="N5" s="101">
        <f t="shared" ref="N5:N10" si="4">K5-B5</f>
        <v>41218</v>
      </c>
      <c r="O5" s="102">
        <f t="shared" ref="O5:O10" si="5">N5/B5</f>
        <v>0.48199167407268817</v>
      </c>
      <c r="P5" s="175">
        <f t="shared" ref="P5:P10" si="6">L5/$L$10</f>
        <v>0.3641333098219009</v>
      </c>
    </row>
    <row r="6" spans="1:16" s="1" customFormat="1" x14ac:dyDescent="0.3">
      <c r="A6" s="98" t="s">
        <v>46</v>
      </c>
      <c r="B6" s="172">
        <f>B4+B5</f>
        <v>86382</v>
      </c>
      <c r="C6" s="172">
        <f t="shared" ref="C6:K6" si="7">C4+C5</f>
        <v>88949</v>
      </c>
      <c r="D6" s="172">
        <f t="shared" si="7"/>
        <v>93806</v>
      </c>
      <c r="E6" s="172">
        <f t="shared" si="7"/>
        <v>97222</v>
      </c>
      <c r="F6" s="172">
        <f t="shared" si="7"/>
        <v>100241</v>
      </c>
      <c r="G6" s="172">
        <f t="shared" si="7"/>
        <v>105748</v>
      </c>
      <c r="H6" s="172">
        <f t="shared" si="7"/>
        <v>110441</v>
      </c>
      <c r="I6" s="172">
        <f t="shared" si="7"/>
        <v>114526</v>
      </c>
      <c r="J6" s="172">
        <f t="shared" si="7"/>
        <v>119648</v>
      </c>
      <c r="K6" s="172">
        <f t="shared" si="7"/>
        <v>127980</v>
      </c>
      <c r="L6" s="173">
        <f t="shared" si="2"/>
        <v>8332</v>
      </c>
      <c r="M6" s="174">
        <f t="shared" si="3"/>
        <v>6.963760363733619E-2</v>
      </c>
      <c r="N6" s="173">
        <f t="shared" si="4"/>
        <v>41598</v>
      </c>
      <c r="O6" s="174">
        <f t="shared" si="5"/>
        <v>0.48155865805376119</v>
      </c>
      <c r="P6" s="176">
        <f t="shared" si="6"/>
        <v>0.36730735320049374</v>
      </c>
    </row>
    <row r="7" spans="1:16" x14ac:dyDescent="0.3">
      <c r="A7" s="99" t="s">
        <v>47</v>
      </c>
      <c r="B7" s="103">
        <f>B18+B28+B35+B25</f>
        <v>24061</v>
      </c>
      <c r="C7" s="103">
        <f t="shared" ref="C7:K7" si="8">C18+C28+C35+C25</f>
        <v>27202</v>
      </c>
      <c r="D7" s="103">
        <f t="shared" si="8"/>
        <v>30171</v>
      </c>
      <c r="E7" s="103">
        <f t="shared" si="8"/>
        <v>32971</v>
      </c>
      <c r="F7" s="103">
        <f t="shared" si="8"/>
        <v>36249</v>
      </c>
      <c r="G7" s="103">
        <f t="shared" si="8"/>
        <v>38726</v>
      </c>
      <c r="H7" s="103">
        <f t="shared" si="8"/>
        <v>42704</v>
      </c>
      <c r="I7" s="103">
        <f t="shared" si="8"/>
        <v>44932</v>
      </c>
      <c r="J7" s="103">
        <f t="shared" si="8"/>
        <v>48600</v>
      </c>
      <c r="K7" s="103">
        <f t="shared" si="8"/>
        <v>52988</v>
      </c>
      <c r="L7" s="101">
        <f t="shared" si="2"/>
        <v>4388</v>
      </c>
      <c r="M7" s="102">
        <f t="shared" si="3"/>
        <v>9.0288065843621396E-2</v>
      </c>
      <c r="N7" s="101">
        <f t="shared" si="4"/>
        <v>28927</v>
      </c>
      <c r="O7" s="102">
        <f t="shared" si="5"/>
        <v>1.2022359835418313</v>
      </c>
      <c r="P7" s="175">
        <f t="shared" si="6"/>
        <v>0.19344031035090814</v>
      </c>
    </row>
    <row r="8" spans="1:16" s="96" customFormat="1" x14ac:dyDescent="0.3">
      <c r="A8" s="104" t="s">
        <v>48</v>
      </c>
      <c r="B8" s="105">
        <f>B20+B21+B22+B33+B37</f>
        <v>55396</v>
      </c>
      <c r="C8" s="105">
        <f t="shared" ref="C8:K8" si="9">C20+C21+C22+C33+C37</f>
        <v>59300</v>
      </c>
      <c r="D8" s="105">
        <f t="shared" si="9"/>
        <v>63692</v>
      </c>
      <c r="E8" s="105">
        <f t="shared" si="9"/>
        <v>70615</v>
      </c>
      <c r="F8" s="105">
        <f t="shared" si="9"/>
        <v>77405</v>
      </c>
      <c r="G8" s="105">
        <f t="shared" si="9"/>
        <v>83976</v>
      </c>
      <c r="H8" s="105">
        <f t="shared" si="9"/>
        <v>90111</v>
      </c>
      <c r="I8" s="105">
        <f t="shared" si="9"/>
        <v>94170</v>
      </c>
      <c r="J8" s="105">
        <f t="shared" si="9"/>
        <v>103140</v>
      </c>
      <c r="K8" s="105">
        <f t="shared" si="9"/>
        <v>113104</v>
      </c>
      <c r="L8" s="101">
        <f t="shared" si="2"/>
        <v>9964</v>
      </c>
      <c r="M8" s="107">
        <f t="shared" si="3"/>
        <v>9.6606554198177236E-2</v>
      </c>
      <c r="N8" s="106">
        <f t="shared" si="4"/>
        <v>57708</v>
      </c>
      <c r="O8" s="107">
        <f t="shared" si="5"/>
        <v>1.0417358654054445</v>
      </c>
      <c r="P8" s="177">
        <f t="shared" si="6"/>
        <v>0.43925233644859812</v>
      </c>
    </row>
    <row r="9" spans="1:16" s="1" customFormat="1" x14ac:dyDescent="0.3">
      <c r="A9" s="98" t="s">
        <v>49</v>
      </c>
      <c r="B9" s="172">
        <f>B7+B8</f>
        <v>79457</v>
      </c>
      <c r="C9" s="172">
        <f t="shared" ref="C9:K9" si="10">C7+C8</f>
        <v>86502</v>
      </c>
      <c r="D9" s="172">
        <f t="shared" si="10"/>
        <v>93863</v>
      </c>
      <c r="E9" s="172">
        <f t="shared" si="10"/>
        <v>103586</v>
      </c>
      <c r="F9" s="172">
        <f t="shared" si="10"/>
        <v>113654</v>
      </c>
      <c r="G9" s="172">
        <f t="shared" si="10"/>
        <v>122702</v>
      </c>
      <c r="H9" s="172">
        <f t="shared" si="10"/>
        <v>132815</v>
      </c>
      <c r="I9" s="172">
        <f t="shared" si="10"/>
        <v>139102</v>
      </c>
      <c r="J9" s="172">
        <f t="shared" si="10"/>
        <v>151740</v>
      </c>
      <c r="K9" s="172">
        <f t="shared" si="10"/>
        <v>166092</v>
      </c>
      <c r="L9" s="173">
        <f t="shared" si="2"/>
        <v>14352</v>
      </c>
      <c r="M9" s="174">
        <f t="shared" si="3"/>
        <v>9.4582839066824825E-2</v>
      </c>
      <c r="N9" s="173">
        <f t="shared" si="4"/>
        <v>86635</v>
      </c>
      <c r="O9" s="174">
        <f t="shared" si="5"/>
        <v>1.0903381703311226</v>
      </c>
      <c r="P9" s="176">
        <f t="shared" si="6"/>
        <v>0.63269264679950621</v>
      </c>
    </row>
    <row r="10" spans="1:16" x14ac:dyDescent="0.3">
      <c r="A10" s="108" t="s">
        <v>50</v>
      </c>
      <c r="B10" s="109">
        <f>B6+B9</f>
        <v>165839</v>
      </c>
      <c r="C10" s="109">
        <f t="shared" ref="C10:K10" si="11">C6+C9</f>
        <v>175451</v>
      </c>
      <c r="D10" s="109">
        <f t="shared" si="11"/>
        <v>187669</v>
      </c>
      <c r="E10" s="109">
        <f t="shared" si="11"/>
        <v>200808</v>
      </c>
      <c r="F10" s="109">
        <f t="shared" si="11"/>
        <v>213895</v>
      </c>
      <c r="G10" s="109">
        <f t="shared" si="11"/>
        <v>228450</v>
      </c>
      <c r="H10" s="109">
        <f t="shared" si="11"/>
        <v>243256</v>
      </c>
      <c r="I10" s="109">
        <f t="shared" si="11"/>
        <v>253628</v>
      </c>
      <c r="J10" s="109">
        <f t="shared" si="11"/>
        <v>271388</v>
      </c>
      <c r="K10" s="109">
        <f t="shared" si="11"/>
        <v>294072</v>
      </c>
      <c r="L10" s="101">
        <f t="shared" si="2"/>
        <v>22684</v>
      </c>
      <c r="M10" s="102">
        <f t="shared" si="3"/>
        <v>8.3585125355579465E-2</v>
      </c>
      <c r="N10" s="101">
        <f t="shared" si="4"/>
        <v>128233</v>
      </c>
      <c r="O10" s="102">
        <f t="shared" si="5"/>
        <v>0.77323789940846244</v>
      </c>
      <c r="P10" s="175">
        <f t="shared" si="6"/>
        <v>1</v>
      </c>
    </row>
    <row r="12" spans="1:16" x14ac:dyDescent="0.3">
      <c r="B12" s="12"/>
      <c r="N12" s="17">
        <f>N18/N7</f>
        <v>0.42444774777889172</v>
      </c>
      <c r="P12" s="17">
        <f>P6+P9</f>
        <v>1</v>
      </c>
    </row>
    <row r="15" spans="1:16" x14ac:dyDescent="0.3">
      <c r="A15" s="4" t="s">
        <v>33</v>
      </c>
      <c r="B15" s="3" t="s">
        <v>0</v>
      </c>
      <c r="C15" s="3" t="s">
        <v>1</v>
      </c>
      <c r="D15" s="3" t="s">
        <v>2</v>
      </c>
      <c r="E15" s="3" t="s">
        <v>3</v>
      </c>
      <c r="F15" s="3" t="s">
        <v>116</v>
      </c>
      <c r="G15" s="3" t="s">
        <v>117</v>
      </c>
      <c r="H15" s="3" t="s">
        <v>118</v>
      </c>
      <c r="I15" s="3" t="s">
        <v>32</v>
      </c>
      <c r="J15" s="3" t="s">
        <v>142</v>
      </c>
      <c r="K15" s="3" t="s">
        <v>143</v>
      </c>
      <c r="L15" s="3" t="s">
        <v>158</v>
      </c>
      <c r="M15" s="3" t="s">
        <v>150</v>
      </c>
      <c r="N15" s="3" t="s">
        <v>144</v>
      </c>
      <c r="O15" s="98" t="s">
        <v>203</v>
      </c>
    </row>
    <row r="16" spans="1:16" x14ac:dyDescent="0.3">
      <c r="A16" s="51" t="s">
        <v>139</v>
      </c>
      <c r="B16" s="4">
        <v>286</v>
      </c>
      <c r="C16" s="4">
        <v>341</v>
      </c>
      <c r="D16" s="4">
        <v>332</v>
      </c>
      <c r="E16" s="4">
        <v>301</v>
      </c>
      <c r="F16" s="4">
        <v>257</v>
      </c>
      <c r="G16" s="4">
        <v>257</v>
      </c>
      <c r="H16" s="4">
        <v>277</v>
      </c>
      <c r="I16" s="4">
        <v>278</v>
      </c>
      <c r="J16" s="4">
        <v>278</v>
      </c>
      <c r="K16" s="4">
        <v>186</v>
      </c>
      <c r="L16" s="49">
        <f t="shared" ref="L16:L43" si="12">K16-J16</f>
        <v>-92</v>
      </c>
      <c r="M16" s="8">
        <f t="shared" ref="M16:M21" si="13">L16/J16</f>
        <v>-0.33093525179856115</v>
      </c>
      <c r="N16" s="12">
        <f t="shared" ref="N16:N21" si="14">K16-B16</f>
        <v>-100</v>
      </c>
      <c r="O16" s="8">
        <f t="shared" ref="O16:O21" si="15">N16/B16</f>
        <v>-0.34965034965034963</v>
      </c>
    </row>
    <row r="17" spans="1:15" x14ac:dyDescent="0.3">
      <c r="A17" s="51" t="s">
        <v>18</v>
      </c>
      <c r="B17" s="4">
        <v>1888</v>
      </c>
      <c r="C17" s="4">
        <v>1954</v>
      </c>
      <c r="D17" s="4">
        <v>2022</v>
      </c>
      <c r="E17" s="4">
        <v>2015</v>
      </c>
      <c r="F17" s="4">
        <v>2125</v>
      </c>
      <c r="G17" s="4">
        <v>2273</v>
      </c>
      <c r="H17" s="4">
        <v>2251</v>
      </c>
      <c r="I17" s="4">
        <v>2320</v>
      </c>
      <c r="J17" s="4">
        <v>2411</v>
      </c>
      <c r="K17" s="4">
        <v>2523</v>
      </c>
      <c r="L17" s="49">
        <f t="shared" si="12"/>
        <v>112</v>
      </c>
      <c r="M17" s="8">
        <f t="shared" si="13"/>
        <v>4.6453753629199505E-2</v>
      </c>
      <c r="N17" s="12">
        <f t="shared" si="14"/>
        <v>635</v>
      </c>
      <c r="O17" s="8">
        <f t="shared" si="15"/>
        <v>0.33633474576271188</v>
      </c>
    </row>
    <row r="18" spans="1:15" x14ac:dyDescent="0.3">
      <c r="A18" s="51" t="s">
        <v>29</v>
      </c>
      <c r="B18" s="4">
        <v>4089</v>
      </c>
      <c r="C18" s="4">
        <v>5013</v>
      </c>
      <c r="D18" s="4">
        <v>5996</v>
      </c>
      <c r="E18" s="4">
        <v>6987</v>
      </c>
      <c r="F18" s="4">
        <v>8003</v>
      </c>
      <c r="G18" s="4">
        <v>10451</v>
      </c>
      <c r="H18" s="4">
        <v>12322</v>
      </c>
      <c r="I18" s="4">
        <v>13269</v>
      </c>
      <c r="J18" s="4">
        <v>14356</v>
      </c>
      <c r="K18" s="4">
        <v>16367</v>
      </c>
      <c r="L18" s="49">
        <f t="shared" si="12"/>
        <v>2011</v>
      </c>
      <c r="M18" s="8">
        <f t="shared" si="13"/>
        <v>0.14008080245193646</v>
      </c>
      <c r="N18" s="12">
        <f t="shared" si="14"/>
        <v>12278</v>
      </c>
      <c r="O18" s="8">
        <f t="shared" si="15"/>
        <v>3.0026901442895575</v>
      </c>
    </row>
    <row r="19" spans="1:15" x14ac:dyDescent="0.3">
      <c r="A19" s="51" t="s">
        <v>15</v>
      </c>
      <c r="B19" s="4">
        <v>19694</v>
      </c>
      <c r="C19" s="4">
        <v>20000</v>
      </c>
      <c r="D19" s="4">
        <v>21630</v>
      </c>
      <c r="E19" s="4">
        <v>22992</v>
      </c>
      <c r="F19" s="4">
        <v>23907</v>
      </c>
      <c r="G19" s="4">
        <v>25752</v>
      </c>
      <c r="H19" s="4">
        <v>27565</v>
      </c>
      <c r="I19" s="4">
        <v>29458</v>
      </c>
      <c r="J19" s="4">
        <v>31611</v>
      </c>
      <c r="K19" s="4">
        <v>33734</v>
      </c>
      <c r="L19" s="49">
        <f t="shared" si="12"/>
        <v>2123</v>
      </c>
      <c r="M19" s="95">
        <f t="shared" si="13"/>
        <v>6.716016576508177E-2</v>
      </c>
      <c r="N19" s="94">
        <f t="shared" si="14"/>
        <v>14040</v>
      </c>
      <c r="O19" s="95">
        <f t="shared" si="15"/>
        <v>0.71290748451304964</v>
      </c>
    </row>
    <row r="20" spans="1:15" x14ac:dyDescent="0.3">
      <c r="A20" s="51" t="s">
        <v>92</v>
      </c>
      <c r="B20" s="4">
        <v>15540</v>
      </c>
      <c r="C20" s="4">
        <v>16487</v>
      </c>
      <c r="D20" s="4">
        <v>16466</v>
      </c>
      <c r="E20" s="4">
        <v>17847</v>
      </c>
      <c r="F20" s="4">
        <v>17461</v>
      </c>
      <c r="G20" s="4">
        <v>17866</v>
      </c>
      <c r="H20" s="4">
        <v>18981</v>
      </c>
      <c r="I20" s="4">
        <v>19094</v>
      </c>
      <c r="J20" s="4">
        <v>20248</v>
      </c>
      <c r="K20" s="4">
        <v>22090</v>
      </c>
      <c r="L20" s="49">
        <f t="shared" si="12"/>
        <v>1842</v>
      </c>
      <c r="M20" s="8">
        <f t="shared" si="13"/>
        <v>9.0971947846700915E-2</v>
      </c>
      <c r="N20" s="12">
        <f t="shared" si="14"/>
        <v>6550</v>
      </c>
      <c r="O20" s="8">
        <f t="shared" si="15"/>
        <v>0.4214929214929215</v>
      </c>
    </row>
    <row r="21" spans="1:15" x14ac:dyDescent="0.3">
      <c r="A21" s="51" t="s">
        <v>90</v>
      </c>
      <c r="B21" s="4">
        <v>8828</v>
      </c>
      <c r="C21" s="4">
        <v>8819</v>
      </c>
      <c r="D21" s="4">
        <v>9979</v>
      </c>
      <c r="E21" s="4">
        <v>11009</v>
      </c>
      <c r="F21" s="4">
        <v>12165</v>
      </c>
      <c r="G21" s="4">
        <v>13205</v>
      </c>
      <c r="H21" s="4">
        <v>12975</v>
      </c>
      <c r="I21" s="4">
        <v>13348</v>
      </c>
      <c r="J21" s="4">
        <v>13962</v>
      </c>
      <c r="K21" s="4">
        <v>14689</v>
      </c>
      <c r="L21" s="49">
        <f t="shared" si="12"/>
        <v>727</v>
      </c>
      <c r="M21" s="8">
        <f t="shared" si="13"/>
        <v>5.2069904025211285E-2</v>
      </c>
      <c r="N21" s="12">
        <f t="shared" si="14"/>
        <v>5861</v>
      </c>
      <c r="O21" s="8">
        <f t="shared" si="15"/>
        <v>0.66391028545536923</v>
      </c>
    </row>
    <row r="22" spans="1:15" x14ac:dyDescent="0.3">
      <c r="A22" s="51" t="s">
        <v>89</v>
      </c>
      <c r="B22" s="4">
        <v>22948</v>
      </c>
      <c r="C22" s="4">
        <v>24693</v>
      </c>
      <c r="D22" s="4">
        <v>26398</v>
      </c>
      <c r="E22" s="4">
        <v>27966</v>
      </c>
      <c r="F22" s="4">
        <v>30569</v>
      </c>
      <c r="G22" s="4">
        <v>33434</v>
      </c>
      <c r="H22" s="4">
        <v>35795</v>
      </c>
      <c r="I22" s="4">
        <v>35727</v>
      </c>
      <c r="J22" s="4">
        <v>38353</v>
      </c>
      <c r="K22" s="4">
        <v>41606</v>
      </c>
      <c r="L22" s="49">
        <f t="shared" si="12"/>
        <v>3253</v>
      </c>
      <c r="M22" s="8">
        <f>L22/J22</f>
        <v>8.4817354574609552E-2</v>
      </c>
      <c r="N22" s="12">
        <f>K22-B22</f>
        <v>18658</v>
      </c>
      <c r="O22" s="8">
        <f>N22/B22</f>
        <v>0.81305560397420251</v>
      </c>
    </row>
    <row r="23" spans="1:15" x14ac:dyDescent="0.3">
      <c r="A23" s="51" t="s">
        <v>87</v>
      </c>
      <c r="B23" s="4">
        <v>15782</v>
      </c>
      <c r="C23" s="4">
        <v>16782</v>
      </c>
      <c r="D23" s="4">
        <v>18773</v>
      </c>
      <c r="E23" s="4">
        <v>19027</v>
      </c>
      <c r="F23" s="4">
        <v>18696</v>
      </c>
      <c r="G23" s="4">
        <v>18583</v>
      </c>
      <c r="H23" s="4">
        <v>18923</v>
      </c>
      <c r="I23" s="4">
        <v>19717</v>
      </c>
      <c r="J23" s="4">
        <v>19940</v>
      </c>
      <c r="K23" s="4">
        <v>22155</v>
      </c>
      <c r="L23" s="49">
        <f t="shared" si="12"/>
        <v>2215</v>
      </c>
      <c r="M23" s="8">
        <f t="shared" ref="M23:M33" si="16">L23/J23</f>
        <v>0.11108324974924774</v>
      </c>
      <c r="N23" s="12">
        <f t="shared" ref="N23:N33" si="17">K23-B23</f>
        <v>6373</v>
      </c>
      <c r="O23" s="8">
        <f t="shared" ref="O23:O33" si="18">N23/B23</f>
        <v>0.40381447218350019</v>
      </c>
    </row>
    <row r="24" spans="1:15" x14ac:dyDescent="0.3">
      <c r="A24" s="51" t="s">
        <v>94</v>
      </c>
      <c r="B24" s="4">
        <v>254</v>
      </c>
      <c r="C24" s="4">
        <v>252</v>
      </c>
      <c r="D24" s="4">
        <v>321</v>
      </c>
      <c r="E24" s="4">
        <v>354</v>
      </c>
      <c r="F24" s="4">
        <v>366</v>
      </c>
      <c r="G24" s="4">
        <v>677</v>
      </c>
      <c r="H24" s="4">
        <v>713</v>
      </c>
      <c r="I24" s="4">
        <v>693</v>
      </c>
      <c r="J24" s="4">
        <v>601</v>
      </c>
      <c r="K24" s="4">
        <v>756</v>
      </c>
      <c r="L24" s="49">
        <f t="shared" si="12"/>
        <v>155</v>
      </c>
      <c r="M24" s="8">
        <f t="shared" si="16"/>
        <v>0.25790349417637271</v>
      </c>
      <c r="N24" s="12">
        <f t="shared" si="17"/>
        <v>502</v>
      </c>
      <c r="O24" s="8">
        <f t="shared" si="18"/>
        <v>1.9763779527559056</v>
      </c>
    </row>
    <row r="25" spans="1:15" x14ac:dyDescent="0.3">
      <c r="A25" s="51" t="s">
        <v>137</v>
      </c>
      <c r="B25" s="4">
        <v>120</v>
      </c>
      <c r="C25" s="4">
        <v>115</v>
      </c>
      <c r="D25" s="4">
        <v>174</v>
      </c>
      <c r="E25" s="4">
        <v>194</v>
      </c>
      <c r="F25" s="4">
        <v>186</v>
      </c>
      <c r="G25" s="4">
        <v>226</v>
      </c>
      <c r="H25" s="4">
        <v>253</v>
      </c>
      <c r="I25" s="4">
        <v>286</v>
      </c>
      <c r="J25" s="4">
        <v>310</v>
      </c>
      <c r="K25" s="4">
        <v>312</v>
      </c>
      <c r="L25" s="49">
        <f t="shared" si="12"/>
        <v>2</v>
      </c>
      <c r="M25" s="8">
        <f t="shared" si="16"/>
        <v>6.4516129032258064E-3</v>
      </c>
      <c r="N25" s="12">
        <f t="shared" si="17"/>
        <v>192</v>
      </c>
      <c r="O25" s="8">
        <f t="shared" si="18"/>
        <v>1.6</v>
      </c>
    </row>
    <row r="26" spans="1:15" s="34" customFormat="1" x14ac:dyDescent="0.3">
      <c r="A26" s="118" t="s">
        <v>91</v>
      </c>
      <c r="B26" s="58">
        <v>1871</v>
      </c>
      <c r="C26" s="58">
        <v>1611</v>
      </c>
      <c r="D26" s="58">
        <v>1533</v>
      </c>
      <c r="E26" s="58">
        <v>1542</v>
      </c>
      <c r="F26" s="58">
        <v>1526</v>
      </c>
      <c r="G26" s="58">
        <v>1531</v>
      </c>
      <c r="H26" s="58">
        <v>1753</v>
      </c>
      <c r="I26" s="58">
        <v>1791</v>
      </c>
      <c r="J26" s="58">
        <v>1771</v>
      </c>
      <c r="K26" s="58">
        <v>2062</v>
      </c>
      <c r="L26" s="49">
        <f t="shared" si="12"/>
        <v>291</v>
      </c>
      <c r="M26" s="120">
        <f t="shared" si="16"/>
        <v>0.16431394692264256</v>
      </c>
      <c r="N26" s="119">
        <f t="shared" si="17"/>
        <v>191</v>
      </c>
      <c r="O26" s="120">
        <f t="shared" si="18"/>
        <v>0.10208444681988242</v>
      </c>
    </row>
    <row r="27" spans="1:15" s="34" customFormat="1" x14ac:dyDescent="0.3">
      <c r="A27" s="118" t="s">
        <v>95</v>
      </c>
      <c r="B27" s="58">
        <v>246</v>
      </c>
      <c r="C27" s="58">
        <v>270</v>
      </c>
      <c r="D27" s="58">
        <v>552</v>
      </c>
      <c r="E27" s="58">
        <v>44</v>
      </c>
      <c r="F27" s="58">
        <v>94</v>
      </c>
      <c r="G27" s="58">
        <v>127</v>
      </c>
      <c r="H27" s="58">
        <v>185</v>
      </c>
      <c r="I27" s="58">
        <v>171</v>
      </c>
      <c r="J27" s="58">
        <v>213</v>
      </c>
      <c r="K27" s="58">
        <v>222</v>
      </c>
      <c r="L27" s="49">
        <f t="shared" si="12"/>
        <v>9</v>
      </c>
      <c r="M27" s="120">
        <f t="shared" si="16"/>
        <v>4.2253521126760563E-2</v>
      </c>
      <c r="N27" s="119">
        <f t="shared" si="17"/>
        <v>-24</v>
      </c>
      <c r="O27" s="120">
        <f t="shared" si="18"/>
        <v>-9.7560975609756101E-2</v>
      </c>
    </row>
    <row r="28" spans="1:15" s="34" customFormat="1" x14ac:dyDescent="0.3">
      <c r="A28" s="118" t="s">
        <v>27</v>
      </c>
      <c r="B28" s="58">
        <v>18583</v>
      </c>
      <c r="C28" s="58">
        <v>19859</v>
      </c>
      <c r="D28" s="58">
        <v>21381</v>
      </c>
      <c r="E28" s="58">
        <v>23060</v>
      </c>
      <c r="F28" s="58">
        <v>25250</v>
      </c>
      <c r="G28" s="58">
        <v>25116</v>
      </c>
      <c r="H28" s="58">
        <v>26739</v>
      </c>
      <c r="I28" s="58">
        <v>27987</v>
      </c>
      <c r="J28" s="58">
        <v>30195</v>
      </c>
      <c r="K28" s="58">
        <v>32248</v>
      </c>
      <c r="L28" s="49">
        <f t="shared" si="12"/>
        <v>2053</v>
      </c>
      <c r="M28" s="120">
        <f t="shared" si="16"/>
        <v>6.7991389302864719E-2</v>
      </c>
      <c r="N28" s="119">
        <f t="shared" si="17"/>
        <v>13665</v>
      </c>
      <c r="O28" s="120">
        <f t="shared" si="18"/>
        <v>0.7353495129957488</v>
      </c>
    </row>
    <row r="29" spans="1:15" s="34" customFormat="1" x14ac:dyDescent="0.3">
      <c r="A29" s="118" t="s">
        <v>77</v>
      </c>
      <c r="B29" s="58">
        <v>10033</v>
      </c>
      <c r="C29" s="58">
        <v>9924</v>
      </c>
      <c r="D29" s="58">
        <v>9928</v>
      </c>
      <c r="E29" s="58">
        <v>9334</v>
      </c>
      <c r="F29" s="58">
        <v>9607</v>
      </c>
      <c r="G29" s="58">
        <v>10023</v>
      </c>
      <c r="H29" s="58">
        <v>10325</v>
      </c>
      <c r="I29" s="58">
        <v>10759</v>
      </c>
      <c r="J29" s="58">
        <v>11028</v>
      </c>
      <c r="K29" s="58">
        <v>10928</v>
      </c>
      <c r="L29" s="49">
        <f t="shared" si="12"/>
        <v>-100</v>
      </c>
      <c r="M29" s="120">
        <f t="shared" si="16"/>
        <v>-9.0678273485672832E-3</v>
      </c>
      <c r="N29" s="119">
        <f t="shared" si="17"/>
        <v>895</v>
      </c>
      <c r="O29" s="120">
        <f t="shared" si="18"/>
        <v>8.9205621449217579E-2</v>
      </c>
    </row>
    <row r="30" spans="1:15" x14ac:dyDescent="0.3">
      <c r="A30" s="51" t="s">
        <v>17</v>
      </c>
      <c r="B30" s="4">
        <v>4131</v>
      </c>
      <c r="C30" s="4">
        <v>4254</v>
      </c>
      <c r="D30" s="4">
        <v>4610</v>
      </c>
      <c r="E30" s="4">
        <v>4637</v>
      </c>
      <c r="F30" s="4">
        <v>4496</v>
      </c>
      <c r="G30" s="4">
        <v>4596</v>
      </c>
      <c r="H30" s="4">
        <v>4939</v>
      </c>
      <c r="I30" s="4">
        <v>4752</v>
      </c>
      <c r="J30" s="4">
        <v>4961</v>
      </c>
      <c r="K30" s="4">
        <v>5058</v>
      </c>
      <c r="L30" s="49">
        <f t="shared" si="12"/>
        <v>97</v>
      </c>
      <c r="M30" s="95">
        <f t="shared" si="16"/>
        <v>1.9552509574682523E-2</v>
      </c>
      <c r="N30" s="94">
        <f t="shared" si="17"/>
        <v>927</v>
      </c>
      <c r="O30" s="95">
        <f t="shared" si="18"/>
        <v>0.22440087145969498</v>
      </c>
    </row>
    <row r="31" spans="1:15" x14ac:dyDescent="0.3">
      <c r="A31" s="51" t="s">
        <v>141</v>
      </c>
      <c r="B31" s="4">
        <v>22327</v>
      </c>
      <c r="C31" s="4">
        <v>23895</v>
      </c>
      <c r="D31" s="4">
        <v>23806</v>
      </c>
      <c r="E31" s="4">
        <v>26245</v>
      </c>
      <c r="F31" s="4">
        <v>27895</v>
      </c>
      <c r="G31" s="4">
        <v>29972</v>
      </c>
      <c r="H31" s="4">
        <v>31685</v>
      </c>
      <c r="I31" s="4">
        <v>32567</v>
      </c>
      <c r="J31" s="4">
        <v>35031</v>
      </c>
      <c r="K31" s="4">
        <v>37853</v>
      </c>
      <c r="L31" s="49">
        <f t="shared" si="12"/>
        <v>2822</v>
      </c>
      <c r="M31" s="8">
        <f t="shared" si="16"/>
        <v>8.0557220747338065E-2</v>
      </c>
      <c r="N31" s="12">
        <f t="shared" si="17"/>
        <v>15526</v>
      </c>
      <c r="O31" s="8">
        <f t="shared" si="18"/>
        <v>0.69539123034890493</v>
      </c>
    </row>
    <row r="32" spans="1:15" x14ac:dyDescent="0.3">
      <c r="A32" s="51" t="s">
        <v>85</v>
      </c>
      <c r="B32" s="4">
        <v>771</v>
      </c>
      <c r="C32" s="4">
        <v>838</v>
      </c>
      <c r="D32" s="4">
        <v>893</v>
      </c>
      <c r="E32" s="4">
        <v>892</v>
      </c>
      <c r="F32" s="4">
        <v>944</v>
      </c>
      <c r="G32" s="4">
        <v>961</v>
      </c>
      <c r="H32" s="4">
        <v>977</v>
      </c>
      <c r="I32" s="4">
        <v>935</v>
      </c>
      <c r="J32" s="4">
        <v>990</v>
      </c>
      <c r="K32" s="4">
        <v>1060</v>
      </c>
      <c r="L32" s="49">
        <f t="shared" si="12"/>
        <v>70</v>
      </c>
      <c r="M32" s="8">
        <f t="shared" si="16"/>
        <v>7.0707070707070704E-2</v>
      </c>
      <c r="N32" s="12">
        <f t="shared" si="17"/>
        <v>289</v>
      </c>
      <c r="O32" s="8">
        <f t="shared" si="18"/>
        <v>0.3748378728923476</v>
      </c>
    </row>
    <row r="33" spans="1:15" x14ac:dyDescent="0.3">
      <c r="A33" s="51" t="s">
        <v>136</v>
      </c>
      <c r="B33" s="4">
        <v>6813</v>
      </c>
      <c r="C33" s="4">
        <v>7742</v>
      </c>
      <c r="D33" s="4">
        <v>8791</v>
      </c>
      <c r="E33" s="4">
        <v>10970</v>
      </c>
      <c r="F33" s="4">
        <v>13649</v>
      </c>
      <c r="G33" s="4">
        <v>15447</v>
      </c>
      <c r="H33" s="4">
        <v>18007</v>
      </c>
      <c r="I33" s="4">
        <v>21174</v>
      </c>
      <c r="J33" s="4">
        <v>25193</v>
      </c>
      <c r="K33" s="4">
        <v>29922</v>
      </c>
      <c r="L33" s="49">
        <f t="shared" si="12"/>
        <v>4729</v>
      </c>
      <c r="M33" s="8">
        <f t="shared" si="16"/>
        <v>0.18771087206763784</v>
      </c>
      <c r="N33" s="12">
        <f t="shared" si="17"/>
        <v>23109</v>
      </c>
      <c r="O33" s="8">
        <f t="shared" si="18"/>
        <v>3.3918978423601938</v>
      </c>
    </row>
    <row r="34" spans="1:15" x14ac:dyDescent="0.3">
      <c r="A34" s="51" t="s">
        <v>140</v>
      </c>
      <c r="B34" s="4">
        <v>1439</v>
      </c>
      <c r="C34" s="4">
        <v>1413</v>
      </c>
      <c r="D34" s="4">
        <v>1524</v>
      </c>
      <c r="E34" s="4">
        <v>1538</v>
      </c>
      <c r="F34" s="4">
        <v>1578</v>
      </c>
      <c r="G34" s="4">
        <v>1667</v>
      </c>
      <c r="H34" s="4">
        <v>1870</v>
      </c>
      <c r="I34" s="4">
        <v>1971</v>
      </c>
      <c r="J34" s="4">
        <v>1843</v>
      </c>
      <c r="K34" s="4">
        <v>2063</v>
      </c>
      <c r="L34" s="49">
        <f t="shared" si="12"/>
        <v>220</v>
      </c>
      <c r="M34" s="8">
        <f t="shared" ref="M34:M42" si="19">L34/J34</f>
        <v>0.11937059142702117</v>
      </c>
      <c r="N34" s="12">
        <f t="shared" ref="N34:N42" si="20">K34-B34</f>
        <v>624</v>
      </c>
      <c r="O34" s="8">
        <f t="shared" ref="O34:O42" si="21">N34/B34</f>
        <v>0.43363446838082004</v>
      </c>
    </row>
    <row r="35" spans="1:15" x14ac:dyDescent="0.3">
      <c r="A35" s="51" t="s">
        <v>24</v>
      </c>
      <c r="B35" s="4">
        <v>1269</v>
      </c>
      <c r="C35" s="4">
        <v>2215</v>
      </c>
      <c r="D35" s="4">
        <v>2620</v>
      </c>
      <c r="E35" s="4">
        <v>2730</v>
      </c>
      <c r="F35" s="4">
        <v>2810</v>
      </c>
      <c r="G35" s="4">
        <v>2933</v>
      </c>
      <c r="H35" s="4">
        <v>3390</v>
      </c>
      <c r="I35" s="4">
        <v>3390</v>
      </c>
      <c r="J35" s="4">
        <v>3739</v>
      </c>
      <c r="K35" s="4">
        <v>4061</v>
      </c>
      <c r="L35" s="49">
        <f t="shared" si="12"/>
        <v>322</v>
      </c>
      <c r="M35" s="8">
        <f t="shared" si="19"/>
        <v>8.6119283230810376E-2</v>
      </c>
      <c r="N35" s="12">
        <f t="shared" si="20"/>
        <v>2792</v>
      </c>
      <c r="O35" s="8">
        <f t="shared" si="21"/>
        <v>2.2001576044129236</v>
      </c>
    </row>
    <row r="36" spans="1:15" x14ac:dyDescent="0.3">
      <c r="A36" s="51" t="s">
        <v>25</v>
      </c>
      <c r="B36" s="4">
        <v>926</v>
      </c>
      <c r="C36" s="4">
        <v>941</v>
      </c>
      <c r="D36" s="4">
        <v>941</v>
      </c>
      <c r="E36" s="4">
        <v>965</v>
      </c>
      <c r="F36" s="4">
        <v>1053</v>
      </c>
      <c r="G36" s="4">
        <v>1110</v>
      </c>
      <c r="H36" s="4">
        <v>840</v>
      </c>
      <c r="I36" s="4">
        <v>860</v>
      </c>
      <c r="J36" s="4">
        <v>828</v>
      </c>
      <c r="K36" s="4">
        <v>835</v>
      </c>
      <c r="L36" s="49">
        <f t="shared" si="12"/>
        <v>7</v>
      </c>
      <c r="M36" s="8">
        <f t="shared" si="19"/>
        <v>8.4541062801932361E-3</v>
      </c>
      <c r="N36" s="12">
        <f t="shared" si="20"/>
        <v>-91</v>
      </c>
      <c r="O36" s="8">
        <f t="shared" si="21"/>
        <v>-9.827213822894168E-2</v>
      </c>
    </row>
    <row r="37" spans="1:15" x14ac:dyDescent="0.3">
      <c r="A37" s="51" t="s">
        <v>138</v>
      </c>
      <c r="B37" s="4">
        <v>1267</v>
      </c>
      <c r="C37" s="4">
        <v>1559</v>
      </c>
      <c r="D37" s="4">
        <v>2058</v>
      </c>
      <c r="E37" s="4">
        <v>2823</v>
      </c>
      <c r="F37" s="4">
        <v>3561</v>
      </c>
      <c r="G37" s="4">
        <v>4024</v>
      </c>
      <c r="H37" s="4">
        <v>4353</v>
      </c>
      <c r="I37" s="4">
        <v>4827</v>
      </c>
      <c r="J37" s="4">
        <v>5384</v>
      </c>
      <c r="K37" s="4">
        <v>4797</v>
      </c>
      <c r="L37" s="49">
        <f t="shared" si="12"/>
        <v>-587</v>
      </c>
      <c r="M37" s="8">
        <f t="shared" si="19"/>
        <v>-0.10902674591381872</v>
      </c>
      <c r="N37" s="12">
        <f t="shared" si="20"/>
        <v>3530</v>
      </c>
      <c r="O37" s="8">
        <f t="shared" si="21"/>
        <v>2.7861089187056036</v>
      </c>
    </row>
    <row r="38" spans="1:15" x14ac:dyDescent="0.3">
      <c r="A38" s="51" t="s">
        <v>98</v>
      </c>
      <c r="B38" s="4">
        <v>80</v>
      </c>
      <c r="C38" s="4">
        <v>80</v>
      </c>
      <c r="D38" s="4">
        <v>82</v>
      </c>
      <c r="E38" s="4">
        <v>83</v>
      </c>
      <c r="F38" s="4">
        <v>80</v>
      </c>
      <c r="G38" s="4">
        <v>75</v>
      </c>
      <c r="H38" s="4">
        <v>75</v>
      </c>
      <c r="I38" s="4">
        <v>82</v>
      </c>
      <c r="J38" s="4">
        <v>82</v>
      </c>
      <c r="K38" s="4">
        <v>82</v>
      </c>
      <c r="L38" s="49">
        <f t="shared" si="12"/>
        <v>0</v>
      </c>
      <c r="M38" s="8">
        <f t="shared" si="19"/>
        <v>0</v>
      </c>
      <c r="N38" s="12">
        <f t="shared" si="20"/>
        <v>2</v>
      </c>
      <c r="O38" s="8">
        <f t="shared" si="21"/>
        <v>2.5000000000000001E-2</v>
      </c>
    </row>
    <row r="39" spans="1:15" x14ac:dyDescent="0.3">
      <c r="A39" s="51" t="s">
        <v>14</v>
      </c>
      <c r="B39" s="4">
        <v>3185</v>
      </c>
      <c r="C39" s="4">
        <v>3195</v>
      </c>
      <c r="D39" s="4">
        <v>3482</v>
      </c>
      <c r="E39" s="4">
        <v>3856</v>
      </c>
      <c r="F39" s="4">
        <v>4145</v>
      </c>
      <c r="G39" s="4">
        <v>4503</v>
      </c>
      <c r="H39" s="4">
        <v>4360</v>
      </c>
      <c r="I39" s="4">
        <v>4521</v>
      </c>
      <c r="J39" s="4">
        <v>4811</v>
      </c>
      <c r="K39" s="4">
        <v>5088</v>
      </c>
      <c r="L39" s="49">
        <f t="shared" si="12"/>
        <v>277</v>
      </c>
      <c r="M39" s="8">
        <f t="shared" si="19"/>
        <v>5.7576387445437541E-2</v>
      </c>
      <c r="N39" s="12">
        <f t="shared" si="20"/>
        <v>1903</v>
      </c>
      <c r="O39" s="8">
        <f t="shared" si="21"/>
        <v>0.59748822605965468</v>
      </c>
    </row>
    <row r="40" spans="1:15" x14ac:dyDescent="0.3">
      <c r="A40" s="51" t="s">
        <v>88</v>
      </c>
      <c r="B40" s="4">
        <v>123</v>
      </c>
      <c r="C40" s="4">
        <v>115</v>
      </c>
      <c r="D40" s="4">
        <v>107</v>
      </c>
      <c r="E40" s="4">
        <v>92</v>
      </c>
      <c r="F40" s="4">
        <v>110</v>
      </c>
      <c r="G40" s="4">
        <v>124</v>
      </c>
      <c r="H40" s="4">
        <v>158</v>
      </c>
      <c r="I40" s="4">
        <v>187</v>
      </c>
      <c r="J40" s="4">
        <v>230</v>
      </c>
      <c r="K40" s="4">
        <v>272</v>
      </c>
      <c r="L40" s="49">
        <f t="shared" si="12"/>
        <v>42</v>
      </c>
      <c r="M40" s="8">
        <f t="shared" si="19"/>
        <v>0.18260869565217391</v>
      </c>
      <c r="N40" s="12">
        <f t="shared" si="20"/>
        <v>149</v>
      </c>
      <c r="O40" s="8">
        <f t="shared" si="21"/>
        <v>1.2113821138211383</v>
      </c>
    </row>
    <row r="41" spans="1:15" x14ac:dyDescent="0.3">
      <c r="A41" s="51" t="s">
        <v>13</v>
      </c>
      <c r="B41" s="4">
        <v>3000</v>
      </c>
      <c r="C41" s="4">
        <v>2728</v>
      </c>
      <c r="D41" s="4">
        <v>2945</v>
      </c>
      <c r="E41" s="4">
        <v>2979</v>
      </c>
      <c r="F41" s="4">
        <v>3026</v>
      </c>
      <c r="G41" s="4">
        <v>3181</v>
      </c>
      <c r="H41" s="4">
        <v>3252</v>
      </c>
      <c r="I41" s="4">
        <v>3169</v>
      </c>
      <c r="J41" s="4">
        <v>2722</v>
      </c>
      <c r="K41" s="4">
        <v>2791</v>
      </c>
      <c r="L41" s="49">
        <f t="shared" si="12"/>
        <v>69</v>
      </c>
      <c r="M41" s="95">
        <f t="shared" si="19"/>
        <v>2.5349008082292433E-2</v>
      </c>
      <c r="N41" s="94">
        <f t="shared" si="20"/>
        <v>-209</v>
      </c>
      <c r="O41" s="95">
        <f t="shared" si="21"/>
        <v>-6.9666666666666668E-2</v>
      </c>
    </row>
    <row r="42" spans="1:15" x14ac:dyDescent="0.3">
      <c r="A42" s="51" t="s">
        <v>31</v>
      </c>
      <c r="B42" s="4">
        <v>346</v>
      </c>
      <c r="C42" s="4">
        <v>356</v>
      </c>
      <c r="D42" s="4">
        <v>325</v>
      </c>
      <c r="E42" s="4">
        <v>326</v>
      </c>
      <c r="F42" s="4">
        <v>336</v>
      </c>
      <c r="G42" s="4">
        <v>336</v>
      </c>
      <c r="H42" s="4">
        <v>293</v>
      </c>
      <c r="I42" s="4">
        <v>295</v>
      </c>
      <c r="J42" s="4">
        <v>297</v>
      </c>
      <c r="K42" s="4">
        <v>312</v>
      </c>
      <c r="L42" s="49">
        <f t="shared" si="12"/>
        <v>15</v>
      </c>
      <c r="M42" s="8">
        <f t="shared" si="19"/>
        <v>5.0505050505050504E-2</v>
      </c>
      <c r="N42" s="12">
        <f t="shared" si="20"/>
        <v>-34</v>
      </c>
      <c r="O42" s="8">
        <f t="shared" si="21"/>
        <v>-9.8265895953757232E-2</v>
      </c>
    </row>
    <row r="43" spans="1:15" x14ac:dyDescent="0.3">
      <c r="A43" s="4" t="s">
        <v>34</v>
      </c>
      <c r="B43" s="4">
        <v>165839</v>
      </c>
      <c r="C43" s="4">
        <v>175451</v>
      </c>
      <c r="D43" s="4">
        <v>187669</v>
      </c>
      <c r="E43" s="4">
        <v>200808</v>
      </c>
      <c r="F43" s="4">
        <v>213895</v>
      </c>
      <c r="G43" s="4">
        <v>228450</v>
      </c>
      <c r="H43" s="4">
        <v>243256</v>
      </c>
      <c r="I43" s="4">
        <v>253628</v>
      </c>
      <c r="J43" s="4">
        <v>271388</v>
      </c>
      <c r="K43" s="4">
        <v>294072</v>
      </c>
      <c r="L43" s="49">
        <f t="shared" si="12"/>
        <v>22684</v>
      </c>
      <c r="M43" s="8">
        <f t="shared" ref="M43" si="22">L43/J43</f>
        <v>8.3585125355579465E-2</v>
      </c>
      <c r="N43" s="12">
        <f t="shared" ref="N43" si="23">K43-B43</f>
        <v>128233</v>
      </c>
      <c r="O43" s="8">
        <f t="shared" ref="O43" si="24">N43/B43</f>
        <v>0.77323789940846244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EA16-3655-4EB1-B9EF-820ECD71A147}">
  <sheetPr>
    <tabColor rgb="FF00B050"/>
  </sheetPr>
  <dimension ref="A1:P65"/>
  <sheetViews>
    <sheetView topLeftCell="A36" workbookViewId="0">
      <selection activeCell="E8" sqref="E8"/>
    </sheetView>
  </sheetViews>
  <sheetFormatPr defaultRowHeight="14.4" x14ac:dyDescent="0.3"/>
  <cols>
    <col min="1" max="1" width="44" customWidth="1"/>
    <col min="2" max="2" width="18.44140625" customWidth="1"/>
    <col min="3" max="3" width="12.44140625" customWidth="1"/>
    <col min="4" max="11" width="11.5546875" bestFit="1" customWidth="1"/>
    <col min="13" max="13" width="20.44140625" customWidth="1"/>
    <col min="14" max="14" width="14" customWidth="1"/>
    <col min="15" max="15" width="18.5546875" customWidth="1"/>
  </cols>
  <sheetData>
    <row r="1" spans="1:16" x14ac:dyDescent="0.3">
      <c r="A1" s="1" t="s">
        <v>178</v>
      </c>
    </row>
    <row r="3" spans="1:16" x14ac:dyDescent="0.3">
      <c r="B3" s="178" t="s">
        <v>0</v>
      </c>
      <c r="C3" s="178" t="s">
        <v>1</v>
      </c>
      <c r="D3" s="178" t="s">
        <v>2</v>
      </c>
      <c r="E3" s="178" t="s">
        <v>3</v>
      </c>
      <c r="F3" s="178" t="s">
        <v>116</v>
      </c>
      <c r="G3" s="178" t="s">
        <v>117</v>
      </c>
      <c r="H3" s="178" t="s">
        <v>118</v>
      </c>
      <c r="I3" s="178" t="s">
        <v>32</v>
      </c>
      <c r="J3" s="178" t="s">
        <v>142</v>
      </c>
      <c r="K3" s="178" t="s">
        <v>143</v>
      </c>
      <c r="L3" s="178" t="s">
        <v>158</v>
      </c>
      <c r="M3" s="1" t="s">
        <v>120</v>
      </c>
      <c r="N3" s="1" t="s">
        <v>123</v>
      </c>
      <c r="O3" s="1" t="s">
        <v>127</v>
      </c>
      <c r="P3" s="1"/>
    </row>
    <row r="4" spans="1:16" x14ac:dyDescent="0.3">
      <c r="A4" t="s">
        <v>44</v>
      </c>
      <c r="B4" s="9">
        <f>B38+B46+B49+B60</f>
        <v>866</v>
      </c>
      <c r="C4" s="9">
        <f t="shared" ref="C4:K4" si="0">C38+C46+C49+C60</f>
        <v>943</v>
      </c>
      <c r="D4" s="9">
        <f t="shared" si="0"/>
        <v>1287</v>
      </c>
      <c r="E4" s="9">
        <f t="shared" si="0"/>
        <v>782</v>
      </c>
      <c r="F4" s="9">
        <f t="shared" si="0"/>
        <v>797</v>
      </c>
      <c r="G4" s="9">
        <f t="shared" si="0"/>
        <v>1136</v>
      </c>
      <c r="H4" s="9">
        <f t="shared" si="0"/>
        <v>1250</v>
      </c>
      <c r="I4" s="9">
        <f t="shared" si="0"/>
        <v>1224</v>
      </c>
      <c r="J4" s="9">
        <f t="shared" si="0"/>
        <v>1174</v>
      </c>
      <c r="K4" s="9">
        <f t="shared" si="0"/>
        <v>1246</v>
      </c>
      <c r="L4" s="12">
        <f>K4-J4</f>
        <v>72</v>
      </c>
      <c r="M4" s="8">
        <f>L4/J4</f>
        <v>6.1328790459965928E-2</v>
      </c>
      <c r="N4" s="12">
        <f>K4-B4</f>
        <v>380</v>
      </c>
      <c r="O4" s="8">
        <f>N4/B4</f>
        <v>0.43879907621247111</v>
      </c>
    </row>
    <row r="5" spans="1:16" x14ac:dyDescent="0.3">
      <c r="A5" t="s">
        <v>45</v>
      </c>
      <c r="B5" s="9">
        <f>B39+B41+B45+B48+B51+B52+B53+B54+B62++B63+B61+B64+B58+B56</f>
        <v>85516</v>
      </c>
      <c r="C5" s="9">
        <f t="shared" ref="C5:K5" si="1">C39+C41+C45+C48+C51+C52+C53+C54+C62++C63+C61+C64+C58+C56</f>
        <v>88006</v>
      </c>
      <c r="D5" s="9">
        <f t="shared" si="1"/>
        <v>92519</v>
      </c>
      <c r="E5" s="9">
        <f t="shared" si="1"/>
        <v>96440</v>
      </c>
      <c r="F5" s="9">
        <f t="shared" si="1"/>
        <v>99444</v>
      </c>
      <c r="G5" s="9">
        <f t="shared" si="1"/>
        <v>104612</v>
      </c>
      <c r="H5" s="9">
        <f t="shared" si="1"/>
        <v>109191</v>
      </c>
      <c r="I5" s="9">
        <f t="shared" si="1"/>
        <v>113302</v>
      </c>
      <c r="J5" s="9">
        <f t="shared" si="1"/>
        <v>118474</v>
      </c>
      <c r="K5" s="9">
        <f t="shared" si="1"/>
        <v>126734</v>
      </c>
      <c r="L5" s="12">
        <f t="shared" ref="L5:L10" si="2">K5-J5</f>
        <v>8260</v>
      </c>
      <c r="M5" s="8">
        <f t="shared" ref="M5:M10" si="3">L5/J5</f>
        <v>6.9719938551918562E-2</v>
      </c>
      <c r="N5" s="12">
        <f t="shared" ref="N5:N10" si="4">K5-B5</f>
        <v>41218</v>
      </c>
      <c r="O5" s="8">
        <f t="shared" ref="O5:O10" si="5">N5/B5</f>
        <v>0.48199167407268817</v>
      </c>
    </row>
    <row r="6" spans="1:16" x14ac:dyDescent="0.3">
      <c r="A6" s="1" t="s">
        <v>46</v>
      </c>
      <c r="B6" s="24">
        <f>B4+B5</f>
        <v>86382</v>
      </c>
      <c r="C6" s="24">
        <f t="shared" ref="C6:K6" si="6">C4+C5</f>
        <v>88949</v>
      </c>
      <c r="D6" s="24">
        <f t="shared" si="6"/>
        <v>93806</v>
      </c>
      <c r="E6" s="24">
        <f t="shared" si="6"/>
        <v>97222</v>
      </c>
      <c r="F6" s="24">
        <f t="shared" si="6"/>
        <v>100241</v>
      </c>
      <c r="G6" s="24">
        <f t="shared" si="6"/>
        <v>105748</v>
      </c>
      <c r="H6" s="24">
        <f t="shared" si="6"/>
        <v>110441</v>
      </c>
      <c r="I6" s="24">
        <f t="shared" si="6"/>
        <v>114526</v>
      </c>
      <c r="J6" s="24">
        <f t="shared" si="6"/>
        <v>119648</v>
      </c>
      <c r="K6" s="24">
        <f t="shared" si="6"/>
        <v>127980</v>
      </c>
      <c r="L6" s="12">
        <f t="shared" si="2"/>
        <v>8332</v>
      </c>
      <c r="M6" s="8">
        <f t="shared" si="3"/>
        <v>6.963760363733619E-2</v>
      </c>
      <c r="N6" s="12">
        <f t="shared" si="4"/>
        <v>41598</v>
      </c>
      <c r="O6" s="8">
        <f t="shared" si="5"/>
        <v>0.48155865805376119</v>
      </c>
    </row>
    <row r="7" spans="1:16" x14ac:dyDescent="0.3">
      <c r="A7" t="s">
        <v>47</v>
      </c>
      <c r="B7" s="9">
        <f>B40+B50+B57+B47</f>
        <v>24061</v>
      </c>
      <c r="C7" s="9">
        <f t="shared" ref="C7:K7" si="7">C40+C50+C57+C47</f>
        <v>27202</v>
      </c>
      <c r="D7" s="9">
        <f t="shared" si="7"/>
        <v>30171</v>
      </c>
      <c r="E7" s="9">
        <f t="shared" si="7"/>
        <v>32971</v>
      </c>
      <c r="F7" s="9">
        <f t="shared" si="7"/>
        <v>36249</v>
      </c>
      <c r="G7" s="9">
        <f t="shared" si="7"/>
        <v>38726</v>
      </c>
      <c r="H7" s="9">
        <f t="shared" si="7"/>
        <v>42704</v>
      </c>
      <c r="I7" s="9">
        <f t="shared" si="7"/>
        <v>44932</v>
      </c>
      <c r="J7" s="9">
        <f t="shared" si="7"/>
        <v>48600</v>
      </c>
      <c r="K7" s="9">
        <f t="shared" si="7"/>
        <v>52988</v>
      </c>
      <c r="L7" s="12">
        <f t="shared" si="2"/>
        <v>4388</v>
      </c>
      <c r="M7" s="8">
        <f t="shared" si="3"/>
        <v>9.0288065843621396E-2</v>
      </c>
      <c r="N7" s="12">
        <f t="shared" si="4"/>
        <v>28927</v>
      </c>
      <c r="O7" s="8">
        <f t="shared" si="5"/>
        <v>1.2022359835418313</v>
      </c>
    </row>
    <row r="8" spans="1:16" x14ac:dyDescent="0.3">
      <c r="A8" t="s">
        <v>48</v>
      </c>
      <c r="B8" s="9">
        <f>B42+B43+B44+B55+B59</f>
        <v>55396</v>
      </c>
      <c r="C8" s="9">
        <f t="shared" ref="C8:K8" si="8">C42+C43+C44+C55+C59</f>
        <v>59300</v>
      </c>
      <c r="D8" s="9">
        <f t="shared" si="8"/>
        <v>63692</v>
      </c>
      <c r="E8" s="9">
        <f t="shared" si="8"/>
        <v>70615</v>
      </c>
      <c r="F8" s="9">
        <f t="shared" si="8"/>
        <v>77405</v>
      </c>
      <c r="G8" s="9">
        <f t="shared" si="8"/>
        <v>83976</v>
      </c>
      <c r="H8" s="9">
        <f t="shared" si="8"/>
        <v>90111</v>
      </c>
      <c r="I8" s="9">
        <f t="shared" si="8"/>
        <v>94170</v>
      </c>
      <c r="J8" s="9">
        <f t="shared" si="8"/>
        <v>103140</v>
      </c>
      <c r="K8" s="9">
        <f t="shared" si="8"/>
        <v>113104</v>
      </c>
      <c r="L8" s="12">
        <f t="shared" si="2"/>
        <v>9964</v>
      </c>
      <c r="M8" s="8">
        <f t="shared" si="3"/>
        <v>9.6606554198177236E-2</v>
      </c>
      <c r="N8" s="12">
        <f t="shared" si="4"/>
        <v>57708</v>
      </c>
      <c r="O8" s="8">
        <f t="shared" si="5"/>
        <v>1.0417358654054445</v>
      </c>
    </row>
    <row r="9" spans="1:16" x14ac:dyDescent="0.3">
      <c r="A9" s="1" t="s">
        <v>49</v>
      </c>
      <c r="B9" s="24">
        <f>B7+B8</f>
        <v>79457</v>
      </c>
      <c r="C9" s="24">
        <f t="shared" ref="C9:K9" si="9">C7+C8</f>
        <v>86502</v>
      </c>
      <c r="D9" s="24">
        <f t="shared" si="9"/>
        <v>93863</v>
      </c>
      <c r="E9" s="24">
        <f t="shared" si="9"/>
        <v>103586</v>
      </c>
      <c r="F9" s="24">
        <f t="shared" si="9"/>
        <v>113654</v>
      </c>
      <c r="G9" s="24">
        <f t="shared" si="9"/>
        <v>122702</v>
      </c>
      <c r="H9" s="24">
        <f t="shared" si="9"/>
        <v>132815</v>
      </c>
      <c r="I9" s="24">
        <f t="shared" si="9"/>
        <v>139102</v>
      </c>
      <c r="J9" s="24">
        <f t="shared" si="9"/>
        <v>151740</v>
      </c>
      <c r="K9" s="24">
        <f t="shared" si="9"/>
        <v>166092</v>
      </c>
      <c r="L9" s="167">
        <f t="shared" si="2"/>
        <v>14352</v>
      </c>
      <c r="M9" s="170">
        <f t="shared" si="3"/>
        <v>9.4582839066824825E-2</v>
      </c>
      <c r="N9" s="167">
        <f t="shared" si="4"/>
        <v>86635</v>
      </c>
      <c r="O9" s="170">
        <f t="shared" si="5"/>
        <v>1.0903381703311226</v>
      </c>
    </row>
    <row r="10" spans="1:16" x14ac:dyDescent="0.3">
      <c r="A10" s="1" t="s">
        <v>50</v>
      </c>
      <c r="B10" s="24">
        <f>B6+B9</f>
        <v>165839</v>
      </c>
      <c r="C10" s="24">
        <f t="shared" ref="C10:K10" si="10">C6+C9</f>
        <v>175451</v>
      </c>
      <c r="D10" s="24">
        <f t="shared" si="10"/>
        <v>187669</v>
      </c>
      <c r="E10" s="24">
        <f t="shared" si="10"/>
        <v>200808</v>
      </c>
      <c r="F10" s="24">
        <f t="shared" si="10"/>
        <v>213895</v>
      </c>
      <c r="G10" s="24">
        <f t="shared" si="10"/>
        <v>228450</v>
      </c>
      <c r="H10" s="24">
        <f t="shared" si="10"/>
        <v>243256</v>
      </c>
      <c r="I10" s="24">
        <f t="shared" si="10"/>
        <v>253628</v>
      </c>
      <c r="J10" s="24">
        <f t="shared" si="10"/>
        <v>271388</v>
      </c>
      <c r="K10" s="24">
        <f t="shared" si="10"/>
        <v>294072</v>
      </c>
      <c r="L10" s="167">
        <f t="shared" si="2"/>
        <v>22684</v>
      </c>
      <c r="M10" s="170">
        <f t="shared" si="3"/>
        <v>8.3585125355579465E-2</v>
      </c>
      <c r="N10" s="167">
        <f t="shared" si="4"/>
        <v>128233</v>
      </c>
      <c r="O10" s="170">
        <f t="shared" si="5"/>
        <v>0.77323789940846244</v>
      </c>
    </row>
    <row r="12" spans="1:16" x14ac:dyDescent="0.3">
      <c r="B12" s="178" t="s">
        <v>0</v>
      </c>
      <c r="C12" s="178" t="s">
        <v>1</v>
      </c>
      <c r="D12" s="178" t="s">
        <v>2</v>
      </c>
      <c r="E12" s="178" t="s">
        <v>3</v>
      </c>
      <c r="F12" s="178" t="s">
        <v>116</v>
      </c>
      <c r="G12" s="178" t="s">
        <v>117</v>
      </c>
      <c r="H12" s="178" t="s">
        <v>118</v>
      </c>
      <c r="I12" s="178" t="s">
        <v>32</v>
      </c>
      <c r="J12" s="178" t="s">
        <v>142</v>
      </c>
      <c r="K12" s="178" t="s">
        <v>143</v>
      </c>
    </row>
    <row r="13" spans="1:16" x14ac:dyDescent="0.3">
      <c r="A13" t="s">
        <v>44</v>
      </c>
      <c r="B13" s="8">
        <f>B4/B$10</f>
        <v>5.2219321148825066E-3</v>
      </c>
      <c r="C13" s="8">
        <f>C4/C$10</f>
        <v>5.374720007295484E-3</v>
      </c>
      <c r="D13" s="8">
        <f t="shared" ref="D13:J13" si="11">D4/D$10</f>
        <v>6.8578188193042008E-3</v>
      </c>
      <c r="E13" s="8">
        <f t="shared" si="11"/>
        <v>3.8942671606708897E-3</v>
      </c>
      <c r="F13" s="8">
        <f t="shared" si="11"/>
        <v>3.7261273054536104E-3</v>
      </c>
      <c r="G13" s="8">
        <f t="shared" si="11"/>
        <v>4.9726417159115782E-3</v>
      </c>
      <c r="H13" s="8">
        <f t="shared" si="11"/>
        <v>5.1386193968494098E-3</v>
      </c>
      <c r="I13" s="8">
        <f t="shared" si="11"/>
        <v>4.8259655873957134E-3</v>
      </c>
      <c r="J13" s="8">
        <f t="shared" si="11"/>
        <v>4.3259097675652572E-3</v>
      </c>
      <c r="K13" s="8">
        <f>K4/K$10</f>
        <v>4.2370575913381753E-3</v>
      </c>
    </row>
    <row r="14" spans="1:16" x14ac:dyDescent="0.3">
      <c r="A14" t="s">
        <v>45</v>
      </c>
      <c r="B14" s="8">
        <f t="shared" ref="B14:K19" si="12">B5/B$10</f>
        <v>0.51565675142758938</v>
      </c>
      <c r="C14" s="8">
        <f t="shared" si="12"/>
        <v>0.50159873696929624</v>
      </c>
      <c r="D14" s="8">
        <f t="shared" si="12"/>
        <v>0.49299031805998861</v>
      </c>
      <c r="E14" s="8">
        <f t="shared" si="12"/>
        <v>0.4802597506075455</v>
      </c>
      <c r="F14" s="8">
        <f t="shared" si="12"/>
        <v>0.46491970359288437</v>
      </c>
      <c r="G14" s="8">
        <f t="shared" si="12"/>
        <v>0.45792077040927992</v>
      </c>
      <c r="H14" s="8">
        <f t="shared" si="12"/>
        <v>0.44887279244910711</v>
      </c>
      <c r="I14" s="8">
        <f t="shared" si="12"/>
        <v>0.44672512498620026</v>
      </c>
      <c r="J14" s="8">
        <f t="shared" si="12"/>
        <v>0.43654841039397468</v>
      </c>
      <c r="K14" s="8">
        <f t="shared" si="12"/>
        <v>0.43096248537773063</v>
      </c>
    </row>
    <row r="15" spans="1:16" x14ac:dyDescent="0.3">
      <c r="A15" s="1" t="s">
        <v>46</v>
      </c>
      <c r="B15" s="170">
        <f t="shared" si="12"/>
        <v>0.52087868354247191</v>
      </c>
      <c r="C15" s="170">
        <f t="shared" si="12"/>
        <v>0.5069734569765918</v>
      </c>
      <c r="D15" s="170">
        <f t="shared" si="12"/>
        <v>0.4998481368792928</v>
      </c>
      <c r="E15" s="170">
        <f t="shared" si="12"/>
        <v>0.48415401776821643</v>
      </c>
      <c r="F15" s="170">
        <f t="shared" si="12"/>
        <v>0.46864583089833795</v>
      </c>
      <c r="G15" s="170">
        <f t="shared" si="12"/>
        <v>0.46289341212519153</v>
      </c>
      <c r="H15" s="170">
        <f t="shared" si="12"/>
        <v>0.4540114118459565</v>
      </c>
      <c r="I15" s="170">
        <f t="shared" si="12"/>
        <v>0.45155109057359599</v>
      </c>
      <c r="J15" s="170">
        <f t="shared" si="12"/>
        <v>0.44087432016153993</v>
      </c>
      <c r="K15" s="170">
        <f t="shared" si="12"/>
        <v>0.43519954296906882</v>
      </c>
    </row>
    <row r="16" spans="1:16" x14ac:dyDescent="0.3">
      <c r="A16" t="s">
        <v>47</v>
      </c>
      <c r="B16" s="8">
        <f t="shared" si="12"/>
        <v>0.14508649955679906</v>
      </c>
      <c r="C16" s="8">
        <f t="shared" si="12"/>
        <v>0.15504043864098807</v>
      </c>
      <c r="D16" s="8">
        <f t="shared" si="12"/>
        <v>0.16076709525814067</v>
      </c>
      <c r="E16" s="8">
        <f t="shared" si="12"/>
        <v>0.16419166567069041</v>
      </c>
      <c r="F16" s="8">
        <f t="shared" si="12"/>
        <v>0.16947100212721194</v>
      </c>
      <c r="G16" s="8">
        <f t="shared" si="12"/>
        <v>0.1695163055373167</v>
      </c>
      <c r="H16" s="8">
        <f t="shared" si="12"/>
        <v>0.17555168217844574</v>
      </c>
      <c r="I16" s="8">
        <f t="shared" si="12"/>
        <v>0.17715709621966028</v>
      </c>
      <c r="J16" s="8">
        <f t="shared" si="12"/>
        <v>0.17907939923651744</v>
      </c>
      <c r="K16" s="8">
        <f t="shared" si="12"/>
        <v>0.18018716504801546</v>
      </c>
    </row>
    <row r="17" spans="1:11" x14ac:dyDescent="0.3">
      <c r="A17" t="s">
        <v>48</v>
      </c>
      <c r="B17" s="8">
        <f t="shared" si="12"/>
        <v>0.334034816900729</v>
      </c>
      <c r="C17" s="8">
        <f t="shared" si="12"/>
        <v>0.33798610438242016</v>
      </c>
      <c r="D17" s="8">
        <f t="shared" si="12"/>
        <v>0.33938476786256655</v>
      </c>
      <c r="E17" s="8">
        <f t="shared" si="12"/>
        <v>0.35165431656109319</v>
      </c>
      <c r="F17" s="8">
        <f t="shared" si="12"/>
        <v>0.36188316697445005</v>
      </c>
      <c r="G17" s="8">
        <f t="shared" si="12"/>
        <v>0.3675902823374918</v>
      </c>
      <c r="H17" s="8">
        <f t="shared" si="12"/>
        <v>0.3704369059755977</v>
      </c>
      <c r="I17" s="8">
        <f t="shared" si="12"/>
        <v>0.37129181320674376</v>
      </c>
      <c r="J17" s="8">
        <f t="shared" si="12"/>
        <v>0.38004628060194262</v>
      </c>
      <c r="K17" s="8">
        <f t="shared" si="12"/>
        <v>0.38461329198291577</v>
      </c>
    </row>
    <row r="18" spans="1:11" x14ac:dyDescent="0.3">
      <c r="A18" s="1" t="s">
        <v>49</v>
      </c>
      <c r="B18" s="170">
        <f t="shared" si="12"/>
        <v>0.47912131645752809</v>
      </c>
      <c r="C18" s="170">
        <f t="shared" si="12"/>
        <v>0.49302654302340826</v>
      </c>
      <c r="D18" s="170">
        <f t="shared" si="12"/>
        <v>0.50015186312070725</v>
      </c>
      <c r="E18" s="170">
        <f t="shared" si="12"/>
        <v>0.51584598223178357</v>
      </c>
      <c r="F18" s="170">
        <f t="shared" si="12"/>
        <v>0.531354169101662</v>
      </c>
      <c r="G18" s="170">
        <f t="shared" si="12"/>
        <v>0.53710658787480847</v>
      </c>
      <c r="H18" s="170">
        <f t="shared" si="12"/>
        <v>0.5459885881540435</v>
      </c>
      <c r="I18" s="170">
        <f t="shared" si="12"/>
        <v>0.54844890942640401</v>
      </c>
      <c r="J18" s="170">
        <f t="shared" si="12"/>
        <v>0.55912567983846007</v>
      </c>
      <c r="K18" s="170">
        <f t="shared" si="12"/>
        <v>0.56480045703093118</v>
      </c>
    </row>
    <row r="19" spans="1:11" x14ac:dyDescent="0.3">
      <c r="A19" s="1" t="s">
        <v>50</v>
      </c>
      <c r="B19" s="169">
        <f t="shared" si="12"/>
        <v>1</v>
      </c>
      <c r="C19" s="169">
        <f t="shared" si="12"/>
        <v>1</v>
      </c>
      <c r="D19" s="169">
        <f t="shared" si="12"/>
        <v>1</v>
      </c>
      <c r="E19" s="169">
        <f t="shared" si="12"/>
        <v>1</v>
      </c>
      <c r="F19" s="169">
        <f t="shared" si="12"/>
        <v>1</v>
      </c>
      <c r="G19" s="169">
        <f t="shared" si="12"/>
        <v>1</v>
      </c>
      <c r="H19" s="169">
        <f t="shared" si="12"/>
        <v>1</v>
      </c>
      <c r="I19" s="169">
        <f t="shared" si="12"/>
        <v>1</v>
      </c>
      <c r="J19" s="169">
        <f t="shared" si="12"/>
        <v>1</v>
      </c>
      <c r="K19" s="169">
        <f t="shared" si="12"/>
        <v>1</v>
      </c>
    </row>
    <row r="21" spans="1:11" ht="15.75" customHeight="1" x14ac:dyDescent="0.3"/>
    <row r="37" spans="1:11" x14ac:dyDescent="0.3">
      <c r="A37" t="s">
        <v>33</v>
      </c>
      <c r="B37" s="1" t="s">
        <v>0</v>
      </c>
      <c r="C37" s="1" t="s">
        <v>1</v>
      </c>
      <c r="D37" s="1" t="s">
        <v>2</v>
      </c>
      <c r="E37" s="1" t="s">
        <v>3</v>
      </c>
      <c r="F37" s="1" t="s">
        <v>116</v>
      </c>
      <c r="G37" s="1" t="s">
        <v>117</v>
      </c>
      <c r="H37" s="1" t="s">
        <v>118</v>
      </c>
      <c r="I37" s="1" t="s">
        <v>32</v>
      </c>
      <c r="J37" s="1" t="s">
        <v>142</v>
      </c>
      <c r="K37" s="1" t="s">
        <v>143</v>
      </c>
    </row>
    <row r="38" spans="1:11" x14ac:dyDescent="0.3">
      <c r="A38" t="s">
        <v>139</v>
      </c>
      <c r="B38">
        <v>286</v>
      </c>
      <c r="C38">
        <v>341</v>
      </c>
      <c r="D38">
        <v>332</v>
      </c>
      <c r="E38">
        <v>301</v>
      </c>
      <c r="F38">
        <v>257</v>
      </c>
      <c r="G38">
        <v>257</v>
      </c>
      <c r="H38">
        <v>277</v>
      </c>
      <c r="I38">
        <v>278</v>
      </c>
      <c r="J38">
        <v>278</v>
      </c>
      <c r="K38">
        <v>186</v>
      </c>
    </row>
    <row r="39" spans="1:11" x14ac:dyDescent="0.3">
      <c r="A39" t="s">
        <v>18</v>
      </c>
      <c r="B39">
        <v>1888</v>
      </c>
      <c r="C39">
        <v>1954</v>
      </c>
      <c r="D39">
        <v>2022</v>
      </c>
      <c r="E39">
        <v>2015</v>
      </c>
      <c r="F39">
        <v>2125</v>
      </c>
      <c r="G39">
        <v>2273</v>
      </c>
      <c r="H39">
        <v>2251</v>
      </c>
      <c r="I39">
        <v>2320</v>
      </c>
      <c r="J39">
        <v>2411</v>
      </c>
      <c r="K39">
        <v>2523</v>
      </c>
    </row>
    <row r="40" spans="1:11" x14ac:dyDescent="0.3">
      <c r="A40" t="s">
        <v>29</v>
      </c>
      <c r="B40">
        <v>4089</v>
      </c>
      <c r="C40">
        <v>5013</v>
      </c>
      <c r="D40">
        <v>5996</v>
      </c>
      <c r="E40">
        <v>6987</v>
      </c>
      <c r="F40">
        <v>8003</v>
      </c>
      <c r="G40">
        <v>10451</v>
      </c>
      <c r="H40">
        <v>12322</v>
      </c>
      <c r="I40">
        <v>13269</v>
      </c>
      <c r="J40">
        <v>14356</v>
      </c>
      <c r="K40">
        <v>16367</v>
      </c>
    </row>
    <row r="41" spans="1:11" x14ac:dyDescent="0.3">
      <c r="A41" t="s">
        <v>15</v>
      </c>
      <c r="B41">
        <v>19694</v>
      </c>
      <c r="C41">
        <v>20000</v>
      </c>
      <c r="D41">
        <v>21630</v>
      </c>
      <c r="E41">
        <v>22992</v>
      </c>
      <c r="F41">
        <v>23907</v>
      </c>
      <c r="G41">
        <v>25752</v>
      </c>
      <c r="H41">
        <v>27565</v>
      </c>
      <c r="I41">
        <v>29458</v>
      </c>
      <c r="J41">
        <v>31611</v>
      </c>
      <c r="K41">
        <v>33734</v>
      </c>
    </row>
    <row r="42" spans="1:11" x14ac:dyDescent="0.3">
      <c r="A42" t="s">
        <v>92</v>
      </c>
      <c r="B42">
        <v>15540</v>
      </c>
      <c r="C42">
        <v>16487</v>
      </c>
      <c r="D42">
        <v>16466</v>
      </c>
      <c r="E42">
        <v>17847</v>
      </c>
      <c r="F42">
        <v>17461</v>
      </c>
      <c r="G42">
        <v>17866</v>
      </c>
      <c r="H42">
        <v>18981</v>
      </c>
      <c r="I42">
        <v>19094</v>
      </c>
      <c r="J42">
        <v>20248</v>
      </c>
      <c r="K42">
        <v>22090</v>
      </c>
    </row>
    <row r="43" spans="1:11" x14ac:dyDescent="0.3">
      <c r="A43" t="s">
        <v>90</v>
      </c>
      <c r="B43">
        <v>8828</v>
      </c>
      <c r="C43">
        <v>8819</v>
      </c>
      <c r="D43">
        <v>9979</v>
      </c>
      <c r="E43">
        <v>11009</v>
      </c>
      <c r="F43">
        <v>12165</v>
      </c>
      <c r="G43">
        <v>13205</v>
      </c>
      <c r="H43">
        <v>12975</v>
      </c>
      <c r="I43">
        <v>13348</v>
      </c>
      <c r="J43">
        <v>13962</v>
      </c>
      <c r="K43">
        <v>14689</v>
      </c>
    </row>
    <row r="44" spans="1:11" x14ac:dyDescent="0.3">
      <c r="A44" t="s">
        <v>89</v>
      </c>
      <c r="B44">
        <v>22948</v>
      </c>
      <c r="C44">
        <v>24693</v>
      </c>
      <c r="D44">
        <v>26398</v>
      </c>
      <c r="E44">
        <v>27966</v>
      </c>
      <c r="F44">
        <v>30569</v>
      </c>
      <c r="G44">
        <v>33434</v>
      </c>
      <c r="H44">
        <v>35795</v>
      </c>
      <c r="I44">
        <v>35727</v>
      </c>
      <c r="J44">
        <v>38353</v>
      </c>
      <c r="K44">
        <v>41606</v>
      </c>
    </row>
    <row r="45" spans="1:11" x14ac:dyDescent="0.3">
      <c r="A45" t="s">
        <v>87</v>
      </c>
      <c r="B45">
        <v>15782</v>
      </c>
      <c r="C45">
        <v>16782</v>
      </c>
      <c r="D45">
        <v>18773</v>
      </c>
      <c r="E45">
        <v>19027</v>
      </c>
      <c r="F45">
        <v>18696</v>
      </c>
      <c r="G45">
        <v>18583</v>
      </c>
      <c r="H45">
        <v>18923</v>
      </c>
      <c r="I45">
        <v>19717</v>
      </c>
      <c r="J45">
        <v>19940</v>
      </c>
      <c r="K45">
        <v>22155</v>
      </c>
    </row>
    <row r="46" spans="1:11" x14ac:dyDescent="0.3">
      <c r="A46" t="s">
        <v>94</v>
      </c>
      <c r="B46">
        <v>254</v>
      </c>
      <c r="C46">
        <v>252</v>
      </c>
      <c r="D46">
        <v>321</v>
      </c>
      <c r="E46">
        <v>354</v>
      </c>
      <c r="F46">
        <v>366</v>
      </c>
      <c r="G46">
        <v>677</v>
      </c>
      <c r="H46">
        <v>713</v>
      </c>
      <c r="I46">
        <v>693</v>
      </c>
      <c r="J46">
        <v>601</v>
      </c>
      <c r="K46">
        <v>756</v>
      </c>
    </row>
    <row r="47" spans="1:11" x14ac:dyDescent="0.3">
      <c r="A47" t="s">
        <v>137</v>
      </c>
      <c r="B47">
        <v>120</v>
      </c>
      <c r="C47">
        <v>115</v>
      </c>
      <c r="D47">
        <v>174</v>
      </c>
      <c r="E47">
        <v>194</v>
      </c>
      <c r="F47">
        <v>186</v>
      </c>
      <c r="G47">
        <v>226</v>
      </c>
      <c r="H47">
        <v>253</v>
      </c>
      <c r="I47">
        <v>286</v>
      </c>
      <c r="J47">
        <v>310</v>
      </c>
      <c r="K47">
        <v>312</v>
      </c>
    </row>
    <row r="48" spans="1:11" x14ac:dyDescent="0.3">
      <c r="A48" t="s">
        <v>91</v>
      </c>
      <c r="B48">
        <v>1871</v>
      </c>
      <c r="C48">
        <v>1611</v>
      </c>
      <c r="D48">
        <v>1533</v>
      </c>
      <c r="E48">
        <v>1542</v>
      </c>
      <c r="F48">
        <v>1526</v>
      </c>
      <c r="G48">
        <v>1531</v>
      </c>
      <c r="H48">
        <v>1753</v>
      </c>
      <c r="I48">
        <v>1791</v>
      </c>
      <c r="J48">
        <v>1771</v>
      </c>
      <c r="K48">
        <v>2062</v>
      </c>
    </row>
    <row r="49" spans="1:11" x14ac:dyDescent="0.3">
      <c r="A49" t="s">
        <v>95</v>
      </c>
      <c r="B49">
        <v>246</v>
      </c>
      <c r="C49">
        <v>270</v>
      </c>
      <c r="D49">
        <v>552</v>
      </c>
      <c r="E49">
        <v>44</v>
      </c>
      <c r="F49">
        <v>94</v>
      </c>
      <c r="G49">
        <v>127</v>
      </c>
      <c r="H49">
        <v>185</v>
      </c>
      <c r="I49">
        <v>171</v>
      </c>
      <c r="J49">
        <v>213</v>
      </c>
      <c r="K49">
        <v>222</v>
      </c>
    </row>
    <row r="50" spans="1:11" x14ac:dyDescent="0.3">
      <c r="A50" t="s">
        <v>27</v>
      </c>
      <c r="B50">
        <v>18583</v>
      </c>
      <c r="C50">
        <v>19859</v>
      </c>
      <c r="D50">
        <v>21381</v>
      </c>
      <c r="E50">
        <v>23060</v>
      </c>
      <c r="F50">
        <v>25250</v>
      </c>
      <c r="G50">
        <v>25116</v>
      </c>
      <c r="H50">
        <v>26739</v>
      </c>
      <c r="I50">
        <v>27987</v>
      </c>
      <c r="J50">
        <v>30195</v>
      </c>
      <c r="K50">
        <v>32248</v>
      </c>
    </row>
    <row r="51" spans="1:11" x14ac:dyDescent="0.3">
      <c r="A51" t="s">
        <v>77</v>
      </c>
      <c r="B51">
        <v>10033</v>
      </c>
      <c r="C51">
        <v>9924</v>
      </c>
      <c r="D51">
        <v>9928</v>
      </c>
      <c r="E51">
        <v>9334</v>
      </c>
      <c r="F51">
        <v>9607</v>
      </c>
      <c r="G51">
        <v>10023</v>
      </c>
      <c r="H51">
        <v>10325</v>
      </c>
      <c r="I51">
        <v>10759</v>
      </c>
      <c r="J51">
        <v>11028</v>
      </c>
      <c r="K51">
        <v>10928</v>
      </c>
    </row>
    <row r="52" spans="1:11" x14ac:dyDescent="0.3">
      <c r="A52" t="s">
        <v>17</v>
      </c>
      <c r="B52">
        <v>4131</v>
      </c>
      <c r="C52">
        <v>4254</v>
      </c>
      <c r="D52">
        <v>4610</v>
      </c>
      <c r="E52">
        <v>4637</v>
      </c>
      <c r="F52">
        <v>4496</v>
      </c>
      <c r="G52">
        <v>4596</v>
      </c>
      <c r="H52">
        <v>4939</v>
      </c>
      <c r="I52">
        <v>4752</v>
      </c>
      <c r="J52">
        <v>4961</v>
      </c>
      <c r="K52">
        <v>5058</v>
      </c>
    </row>
    <row r="53" spans="1:11" x14ac:dyDescent="0.3">
      <c r="A53" t="s">
        <v>141</v>
      </c>
      <c r="B53">
        <v>22327</v>
      </c>
      <c r="C53">
        <v>23895</v>
      </c>
      <c r="D53">
        <v>23806</v>
      </c>
      <c r="E53">
        <v>26245</v>
      </c>
      <c r="F53">
        <v>27895</v>
      </c>
      <c r="G53">
        <v>29972</v>
      </c>
      <c r="H53">
        <v>31685</v>
      </c>
      <c r="I53">
        <v>32567</v>
      </c>
      <c r="J53">
        <v>35031</v>
      </c>
      <c r="K53">
        <v>37853</v>
      </c>
    </row>
    <row r="54" spans="1:11" x14ac:dyDescent="0.3">
      <c r="A54" t="s">
        <v>85</v>
      </c>
      <c r="B54">
        <v>771</v>
      </c>
      <c r="C54">
        <v>838</v>
      </c>
      <c r="D54">
        <v>893</v>
      </c>
      <c r="E54">
        <v>892</v>
      </c>
      <c r="F54">
        <v>944</v>
      </c>
      <c r="G54">
        <v>961</v>
      </c>
      <c r="H54">
        <v>977</v>
      </c>
      <c r="I54">
        <v>935</v>
      </c>
      <c r="J54">
        <v>990</v>
      </c>
      <c r="K54">
        <v>1060</v>
      </c>
    </row>
    <row r="55" spans="1:11" x14ac:dyDescent="0.3">
      <c r="A55" t="s">
        <v>136</v>
      </c>
      <c r="B55">
        <v>6813</v>
      </c>
      <c r="C55">
        <v>7742</v>
      </c>
      <c r="D55">
        <v>8791</v>
      </c>
      <c r="E55">
        <v>10970</v>
      </c>
      <c r="F55">
        <v>13649</v>
      </c>
      <c r="G55">
        <v>15447</v>
      </c>
      <c r="H55">
        <v>18007</v>
      </c>
      <c r="I55">
        <v>21174</v>
      </c>
      <c r="J55">
        <v>25193</v>
      </c>
      <c r="K55">
        <v>29922</v>
      </c>
    </row>
    <row r="56" spans="1:11" x14ac:dyDescent="0.3">
      <c r="A56" t="s">
        <v>140</v>
      </c>
      <c r="B56">
        <v>1439</v>
      </c>
      <c r="C56">
        <v>1413</v>
      </c>
      <c r="D56">
        <v>1524</v>
      </c>
      <c r="E56">
        <v>1538</v>
      </c>
      <c r="F56">
        <v>1578</v>
      </c>
      <c r="G56">
        <v>1667</v>
      </c>
      <c r="H56">
        <v>1870</v>
      </c>
      <c r="I56">
        <v>1971</v>
      </c>
      <c r="J56">
        <v>1843</v>
      </c>
      <c r="K56">
        <v>2063</v>
      </c>
    </row>
    <row r="57" spans="1:11" x14ac:dyDescent="0.3">
      <c r="A57" t="s">
        <v>24</v>
      </c>
      <c r="B57">
        <v>1269</v>
      </c>
      <c r="C57">
        <v>2215</v>
      </c>
      <c r="D57">
        <v>2620</v>
      </c>
      <c r="E57">
        <v>2730</v>
      </c>
      <c r="F57">
        <v>2810</v>
      </c>
      <c r="G57">
        <v>2933</v>
      </c>
      <c r="H57">
        <v>3390</v>
      </c>
      <c r="I57">
        <v>3390</v>
      </c>
      <c r="J57">
        <v>3739</v>
      </c>
      <c r="K57">
        <v>4061</v>
      </c>
    </row>
    <row r="58" spans="1:11" x14ac:dyDescent="0.3">
      <c r="A58" t="s">
        <v>25</v>
      </c>
      <c r="B58">
        <v>926</v>
      </c>
      <c r="C58">
        <v>941</v>
      </c>
      <c r="D58">
        <v>941</v>
      </c>
      <c r="E58">
        <v>965</v>
      </c>
      <c r="F58">
        <v>1053</v>
      </c>
      <c r="G58">
        <v>1110</v>
      </c>
      <c r="H58">
        <v>840</v>
      </c>
      <c r="I58">
        <v>860</v>
      </c>
      <c r="J58">
        <v>828</v>
      </c>
      <c r="K58">
        <v>835</v>
      </c>
    </row>
    <row r="59" spans="1:11" x14ac:dyDescent="0.3">
      <c r="A59" t="s">
        <v>138</v>
      </c>
      <c r="B59">
        <v>1267</v>
      </c>
      <c r="C59">
        <v>1559</v>
      </c>
      <c r="D59">
        <v>2058</v>
      </c>
      <c r="E59">
        <v>2823</v>
      </c>
      <c r="F59">
        <v>3561</v>
      </c>
      <c r="G59">
        <v>4024</v>
      </c>
      <c r="H59">
        <v>4353</v>
      </c>
      <c r="I59">
        <v>4827</v>
      </c>
      <c r="J59">
        <v>5384</v>
      </c>
      <c r="K59">
        <v>4797</v>
      </c>
    </row>
    <row r="60" spans="1:11" x14ac:dyDescent="0.3">
      <c r="A60" t="s">
        <v>98</v>
      </c>
      <c r="B60">
        <v>80</v>
      </c>
      <c r="C60">
        <v>80</v>
      </c>
      <c r="D60">
        <v>82</v>
      </c>
      <c r="E60">
        <v>83</v>
      </c>
      <c r="F60">
        <v>80</v>
      </c>
      <c r="G60">
        <v>75</v>
      </c>
      <c r="H60">
        <v>75</v>
      </c>
      <c r="I60">
        <v>82</v>
      </c>
      <c r="J60">
        <v>82</v>
      </c>
      <c r="K60">
        <v>82</v>
      </c>
    </row>
    <row r="61" spans="1:11" x14ac:dyDescent="0.3">
      <c r="A61" t="s">
        <v>14</v>
      </c>
      <c r="B61">
        <v>3185</v>
      </c>
      <c r="C61">
        <v>3195</v>
      </c>
      <c r="D61">
        <v>3482</v>
      </c>
      <c r="E61">
        <v>3856</v>
      </c>
      <c r="F61">
        <v>4145</v>
      </c>
      <c r="G61">
        <v>4503</v>
      </c>
      <c r="H61">
        <v>4360</v>
      </c>
      <c r="I61">
        <v>4521</v>
      </c>
      <c r="J61">
        <v>4811</v>
      </c>
      <c r="K61">
        <v>5088</v>
      </c>
    </row>
    <row r="62" spans="1:11" x14ac:dyDescent="0.3">
      <c r="A62" t="s">
        <v>88</v>
      </c>
      <c r="B62">
        <v>123</v>
      </c>
      <c r="C62">
        <v>115</v>
      </c>
      <c r="D62">
        <v>107</v>
      </c>
      <c r="E62">
        <v>92</v>
      </c>
      <c r="F62">
        <v>110</v>
      </c>
      <c r="G62">
        <v>124</v>
      </c>
      <c r="H62">
        <v>158</v>
      </c>
      <c r="I62">
        <v>187</v>
      </c>
      <c r="J62">
        <v>230</v>
      </c>
      <c r="K62">
        <v>272</v>
      </c>
    </row>
    <row r="63" spans="1:11" x14ac:dyDescent="0.3">
      <c r="A63" t="s">
        <v>13</v>
      </c>
      <c r="B63">
        <v>3000</v>
      </c>
      <c r="C63">
        <v>2728</v>
      </c>
      <c r="D63">
        <v>2945</v>
      </c>
      <c r="E63">
        <v>2979</v>
      </c>
      <c r="F63">
        <v>3026</v>
      </c>
      <c r="G63">
        <v>3181</v>
      </c>
      <c r="H63">
        <v>3252</v>
      </c>
      <c r="I63">
        <v>3169</v>
      </c>
      <c r="J63">
        <v>2722</v>
      </c>
      <c r="K63">
        <v>2791</v>
      </c>
    </row>
    <row r="64" spans="1:11" x14ac:dyDescent="0.3">
      <c r="A64" t="s">
        <v>31</v>
      </c>
      <c r="B64">
        <v>346</v>
      </c>
      <c r="C64">
        <v>356</v>
      </c>
      <c r="D64">
        <v>325</v>
      </c>
      <c r="E64">
        <v>326</v>
      </c>
      <c r="F64">
        <v>336</v>
      </c>
      <c r="G64">
        <v>336</v>
      </c>
      <c r="H64">
        <v>293</v>
      </c>
      <c r="I64">
        <v>295</v>
      </c>
      <c r="J64">
        <v>297</v>
      </c>
      <c r="K64">
        <v>312</v>
      </c>
    </row>
    <row r="65" spans="1:11" x14ac:dyDescent="0.3">
      <c r="A65" t="s">
        <v>34</v>
      </c>
      <c r="B65" s="1">
        <v>165839</v>
      </c>
      <c r="C65" s="1">
        <v>175451</v>
      </c>
      <c r="D65" s="1">
        <v>187669</v>
      </c>
      <c r="E65" s="1">
        <v>200808</v>
      </c>
      <c r="F65" s="1">
        <v>213895</v>
      </c>
      <c r="G65" s="1">
        <v>228450</v>
      </c>
      <c r="H65" s="1">
        <v>243256</v>
      </c>
      <c r="I65" s="1">
        <v>253628</v>
      </c>
      <c r="J65" s="1">
        <v>271388</v>
      </c>
      <c r="K65" s="1">
        <v>294072</v>
      </c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</sheetPr>
  <dimension ref="A1:M63"/>
  <sheetViews>
    <sheetView workbookViewId="0">
      <selection activeCell="H46" sqref="H46"/>
    </sheetView>
  </sheetViews>
  <sheetFormatPr defaultRowHeight="14.4" x14ac:dyDescent="0.3"/>
  <cols>
    <col min="1" max="1" width="38.44140625" customWidth="1"/>
    <col min="2" max="2" width="11.5546875" customWidth="1"/>
    <col min="3" max="3" width="11.44140625" customWidth="1"/>
    <col min="4" max="4" width="14.109375" customWidth="1"/>
    <col min="5" max="5" width="14.33203125" customWidth="1"/>
    <col min="6" max="6" width="16" customWidth="1"/>
    <col min="7" max="7" width="19.33203125" customWidth="1"/>
    <col min="8" max="8" width="21.33203125" customWidth="1"/>
    <col min="10" max="10" width="2.5546875" customWidth="1"/>
    <col min="11" max="11" width="46.33203125" customWidth="1"/>
    <col min="12" max="12" width="32.6640625" customWidth="1"/>
  </cols>
  <sheetData>
    <row r="1" spans="1:13" x14ac:dyDescent="0.3">
      <c r="A1" s="1" t="s">
        <v>200</v>
      </c>
    </row>
    <row r="2" spans="1:13" ht="43.5" customHeight="1" x14ac:dyDescent="0.3">
      <c r="A2" s="39" t="s">
        <v>66</v>
      </c>
      <c r="B2" s="57" t="s">
        <v>199</v>
      </c>
      <c r="C2" s="57" t="s">
        <v>172</v>
      </c>
      <c r="D2" s="57" t="s">
        <v>173</v>
      </c>
      <c r="E2" s="57" t="s">
        <v>174</v>
      </c>
      <c r="F2" s="57" t="s">
        <v>175</v>
      </c>
      <c r="G2" s="57" t="s">
        <v>176</v>
      </c>
      <c r="K2" s="168" t="s">
        <v>33</v>
      </c>
      <c r="L2" s="168" t="s">
        <v>142</v>
      </c>
      <c r="M2" s="168" t="s">
        <v>143</v>
      </c>
    </row>
    <row r="3" spans="1:13" x14ac:dyDescent="0.3">
      <c r="A3" s="20" t="s">
        <v>8</v>
      </c>
      <c r="B3" s="88">
        <f>SUM(B4:B19)</f>
        <v>119648</v>
      </c>
      <c r="C3" s="88">
        <f t="shared" ref="C3:F3" si="0">SUM(C4:C19)</f>
        <v>127980</v>
      </c>
      <c r="D3" s="88">
        <f t="shared" si="0"/>
        <v>10598</v>
      </c>
      <c r="E3" s="88">
        <f t="shared" si="0"/>
        <v>-2266</v>
      </c>
      <c r="F3" s="88">
        <f t="shared" si="0"/>
        <v>8332</v>
      </c>
      <c r="G3" s="21">
        <f>F3/B3</f>
        <v>6.963760363733619E-2</v>
      </c>
      <c r="K3" s="2" t="s">
        <v>97</v>
      </c>
      <c r="L3">
        <v>278</v>
      </c>
      <c r="M3">
        <v>186</v>
      </c>
    </row>
    <row r="4" spans="1:13" x14ac:dyDescent="0.3">
      <c r="A4" s="26" t="s">
        <v>97</v>
      </c>
      <c r="B4" s="97">
        <f>B36</f>
        <v>278</v>
      </c>
      <c r="C4" s="97">
        <f t="shared" ref="C4:F4" si="1">C36</f>
        <v>186</v>
      </c>
      <c r="D4" s="97">
        <f t="shared" si="1"/>
        <v>0</v>
      </c>
      <c r="E4" s="97">
        <f t="shared" si="1"/>
        <v>-92</v>
      </c>
      <c r="F4" s="97">
        <f t="shared" si="1"/>
        <v>-92</v>
      </c>
      <c r="G4" s="140">
        <f>F4/B4</f>
        <v>-0.33093525179856115</v>
      </c>
      <c r="K4" s="2" t="s">
        <v>18</v>
      </c>
      <c r="L4">
        <v>2411</v>
      </c>
      <c r="M4">
        <v>2523</v>
      </c>
    </row>
    <row r="5" spans="1:13" x14ac:dyDescent="0.3">
      <c r="A5" s="35" t="s">
        <v>18</v>
      </c>
      <c r="B5" s="97">
        <f>B37</f>
        <v>2411</v>
      </c>
      <c r="C5" s="97">
        <f t="shared" ref="C5:F5" si="2">C37</f>
        <v>2523</v>
      </c>
      <c r="D5" s="97">
        <f t="shared" si="2"/>
        <v>121</v>
      </c>
      <c r="E5" s="97">
        <f t="shared" si="2"/>
        <v>-9</v>
      </c>
      <c r="F5" s="97">
        <f t="shared" si="2"/>
        <v>112</v>
      </c>
      <c r="G5" s="140">
        <f t="shared" ref="G5:G28" si="3">F5/B5</f>
        <v>4.6453753629199505E-2</v>
      </c>
      <c r="K5" s="2" t="s">
        <v>29</v>
      </c>
      <c r="L5">
        <v>14356</v>
      </c>
      <c r="M5">
        <v>16367</v>
      </c>
    </row>
    <row r="6" spans="1:13" x14ac:dyDescent="0.3">
      <c r="A6" s="35" t="s">
        <v>15</v>
      </c>
      <c r="B6" s="97">
        <f>B39</f>
        <v>31611</v>
      </c>
      <c r="C6" s="97">
        <f t="shared" ref="C6:F6" si="4">C39</f>
        <v>33734</v>
      </c>
      <c r="D6" s="97">
        <f t="shared" si="4"/>
        <v>2726</v>
      </c>
      <c r="E6" s="97">
        <f t="shared" si="4"/>
        <v>-603</v>
      </c>
      <c r="F6" s="97">
        <f t="shared" si="4"/>
        <v>2123</v>
      </c>
      <c r="G6" s="140">
        <f t="shared" si="3"/>
        <v>6.716016576508177E-2</v>
      </c>
      <c r="K6" s="2" t="s">
        <v>15</v>
      </c>
      <c r="L6">
        <v>31611</v>
      </c>
      <c r="M6">
        <v>33734</v>
      </c>
    </row>
    <row r="7" spans="1:13" x14ac:dyDescent="0.3">
      <c r="A7" s="26" t="s">
        <v>87</v>
      </c>
      <c r="B7" s="97">
        <f>B43</f>
        <v>19940</v>
      </c>
      <c r="C7" s="97">
        <f t="shared" ref="C7:F7" si="5">C43</f>
        <v>22155</v>
      </c>
      <c r="D7" s="97">
        <f t="shared" si="5"/>
        <v>2319</v>
      </c>
      <c r="E7" s="97">
        <f t="shared" si="5"/>
        <v>-104</v>
      </c>
      <c r="F7" s="97">
        <f t="shared" si="5"/>
        <v>2215</v>
      </c>
      <c r="G7" s="140">
        <f t="shared" si="3"/>
        <v>0.11108324974924774</v>
      </c>
      <c r="K7" s="2" t="s">
        <v>92</v>
      </c>
      <c r="L7">
        <v>20248</v>
      </c>
      <c r="M7">
        <v>22090</v>
      </c>
    </row>
    <row r="8" spans="1:13" x14ac:dyDescent="0.3">
      <c r="A8" s="35" t="s">
        <v>106</v>
      </c>
      <c r="B8" s="97">
        <f>B47+B58+B44</f>
        <v>896</v>
      </c>
      <c r="C8" s="97">
        <f t="shared" ref="C8:F8" si="6">C47+C58+C44</f>
        <v>1060</v>
      </c>
      <c r="D8" s="97">
        <f t="shared" si="6"/>
        <v>199</v>
      </c>
      <c r="E8" s="97">
        <f t="shared" si="6"/>
        <v>-35</v>
      </c>
      <c r="F8" s="97">
        <f t="shared" si="6"/>
        <v>164</v>
      </c>
      <c r="G8" s="140">
        <f t="shared" si="3"/>
        <v>0.18303571428571427</v>
      </c>
      <c r="K8" s="2" t="s">
        <v>90</v>
      </c>
      <c r="L8">
        <v>13962</v>
      </c>
      <c r="M8">
        <v>14689</v>
      </c>
    </row>
    <row r="9" spans="1:13" x14ac:dyDescent="0.3">
      <c r="A9" s="35" t="s">
        <v>77</v>
      </c>
      <c r="B9" s="97">
        <f>B49</f>
        <v>11028</v>
      </c>
      <c r="C9" s="97">
        <f t="shared" ref="C9:F9" si="7">C49</f>
        <v>10928</v>
      </c>
      <c r="D9" s="97">
        <f t="shared" si="7"/>
        <v>422</v>
      </c>
      <c r="E9" s="97">
        <f t="shared" si="7"/>
        <v>-522</v>
      </c>
      <c r="F9" s="97">
        <f t="shared" si="7"/>
        <v>-100</v>
      </c>
      <c r="G9" s="140">
        <f t="shared" si="3"/>
        <v>-9.0678273485672832E-3</v>
      </c>
      <c r="K9" s="2" t="s">
        <v>89</v>
      </c>
      <c r="L9">
        <v>38353</v>
      </c>
      <c r="M9">
        <v>41606</v>
      </c>
    </row>
    <row r="10" spans="1:13" x14ac:dyDescent="0.3">
      <c r="A10" s="35" t="s">
        <v>91</v>
      </c>
      <c r="B10" s="97">
        <f>B46</f>
        <v>1771</v>
      </c>
      <c r="C10" s="97">
        <f t="shared" ref="C10:F10" si="8">C46</f>
        <v>2062</v>
      </c>
      <c r="D10" s="97">
        <f t="shared" si="8"/>
        <v>308</v>
      </c>
      <c r="E10" s="97">
        <f t="shared" si="8"/>
        <v>-17</v>
      </c>
      <c r="F10" s="97">
        <f t="shared" si="8"/>
        <v>291</v>
      </c>
      <c r="G10" s="140">
        <f t="shared" si="3"/>
        <v>0.16431394692264256</v>
      </c>
      <c r="K10" s="2" t="s">
        <v>87</v>
      </c>
      <c r="L10">
        <v>19940</v>
      </c>
      <c r="M10">
        <v>22155</v>
      </c>
    </row>
    <row r="11" spans="1:13" x14ac:dyDescent="0.3">
      <c r="A11" s="35" t="s">
        <v>17</v>
      </c>
      <c r="B11" s="97">
        <f>B50</f>
        <v>4961</v>
      </c>
      <c r="C11" s="97">
        <f t="shared" ref="C11:F11" si="9">C50</f>
        <v>5058</v>
      </c>
      <c r="D11" s="97">
        <f t="shared" si="9"/>
        <v>370</v>
      </c>
      <c r="E11" s="97">
        <f t="shared" si="9"/>
        <v>-273</v>
      </c>
      <c r="F11" s="97">
        <f t="shared" si="9"/>
        <v>97</v>
      </c>
      <c r="G11" s="140">
        <f t="shared" si="3"/>
        <v>1.9552509574682523E-2</v>
      </c>
      <c r="K11" s="2" t="s">
        <v>94</v>
      </c>
      <c r="L11">
        <v>601</v>
      </c>
      <c r="M11">
        <v>756</v>
      </c>
    </row>
    <row r="12" spans="1:13" x14ac:dyDescent="0.3">
      <c r="A12" s="35" t="s">
        <v>86</v>
      </c>
      <c r="B12" s="97">
        <f>B51</f>
        <v>35031</v>
      </c>
      <c r="C12" s="97">
        <f t="shared" ref="C12:F12" si="10">C51</f>
        <v>37853</v>
      </c>
      <c r="D12" s="97">
        <f t="shared" si="10"/>
        <v>3072</v>
      </c>
      <c r="E12" s="97">
        <f t="shared" si="10"/>
        <v>-250</v>
      </c>
      <c r="F12" s="97">
        <f t="shared" si="10"/>
        <v>2822</v>
      </c>
      <c r="G12" s="140">
        <f t="shared" si="3"/>
        <v>8.0557220747338065E-2</v>
      </c>
      <c r="K12" s="2" t="s">
        <v>96</v>
      </c>
      <c r="L12">
        <v>2156</v>
      </c>
      <c r="M12">
        <v>2266</v>
      </c>
    </row>
    <row r="13" spans="1:13" x14ac:dyDescent="0.3">
      <c r="A13" s="35" t="s">
        <v>21</v>
      </c>
      <c r="B13" s="97">
        <f>B54</f>
        <v>1843</v>
      </c>
      <c r="C13" s="97">
        <f t="shared" ref="C13:F13" si="11">C54</f>
        <v>2063</v>
      </c>
      <c r="D13" s="97">
        <f t="shared" si="11"/>
        <v>259</v>
      </c>
      <c r="E13" s="97">
        <f t="shared" si="11"/>
        <v>-39</v>
      </c>
      <c r="F13" s="97">
        <f t="shared" si="11"/>
        <v>220</v>
      </c>
      <c r="G13" s="140">
        <f t="shared" si="3"/>
        <v>0.11937059142702117</v>
      </c>
      <c r="K13" s="2" t="s">
        <v>91</v>
      </c>
      <c r="L13">
        <v>1771</v>
      </c>
      <c r="M13">
        <v>2062</v>
      </c>
    </row>
    <row r="14" spans="1:13" x14ac:dyDescent="0.3">
      <c r="A14" s="26" t="s">
        <v>85</v>
      </c>
      <c r="B14" s="97">
        <f>B52</f>
        <v>990</v>
      </c>
      <c r="C14" s="97">
        <f t="shared" ref="C14:F14" si="12">C52</f>
        <v>1060</v>
      </c>
      <c r="D14" s="97">
        <f t="shared" si="12"/>
        <v>75</v>
      </c>
      <c r="E14" s="97">
        <f t="shared" si="12"/>
        <v>-5</v>
      </c>
      <c r="F14" s="97">
        <f t="shared" si="12"/>
        <v>70</v>
      </c>
      <c r="G14" s="140">
        <f t="shared" si="3"/>
        <v>7.0707070707070704E-2</v>
      </c>
      <c r="K14" s="2" t="s">
        <v>95</v>
      </c>
      <c r="L14">
        <v>213</v>
      </c>
      <c r="M14">
        <v>222</v>
      </c>
    </row>
    <row r="15" spans="1:13" x14ac:dyDescent="0.3">
      <c r="A15" s="35" t="s">
        <v>25</v>
      </c>
      <c r="B15" s="97">
        <f>B56</f>
        <v>828</v>
      </c>
      <c r="C15" s="97">
        <f t="shared" ref="C15:F15" si="13">C56</f>
        <v>835</v>
      </c>
      <c r="D15" s="97">
        <f t="shared" si="13"/>
        <v>21</v>
      </c>
      <c r="E15" s="97">
        <f t="shared" si="13"/>
        <v>-14</v>
      </c>
      <c r="F15" s="97">
        <f t="shared" si="13"/>
        <v>7</v>
      </c>
      <c r="G15" s="140">
        <f t="shared" si="3"/>
        <v>8.4541062801932361E-3</v>
      </c>
      <c r="K15" s="2" t="s">
        <v>27</v>
      </c>
      <c r="L15">
        <v>30195</v>
      </c>
      <c r="M15">
        <v>32248</v>
      </c>
    </row>
    <row r="16" spans="1:13" x14ac:dyDescent="0.3">
      <c r="A16" s="35" t="s">
        <v>14</v>
      </c>
      <c r="B16" s="97">
        <f>B59</f>
        <v>4811</v>
      </c>
      <c r="C16" s="97">
        <f t="shared" ref="C16:F16" si="14">C59</f>
        <v>5088</v>
      </c>
      <c r="D16" s="97">
        <f t="shared" si="14"/>
        <v>409</v>
      </c>
      <c r="E16" s="97">
        <f t="shared" si="14"/>
        <v>-132</v>
      </c>
      <c r="F16" s="97">
        <f t="shared" si="14"/>
        <v>277</v>
      </c>
      <c r="G16" s="140">
        <f t="shared" si="3"/>
        <v>5.7576387445437541E-2</v>
      </c>
      <c r="K16" s="2" t="s">
        <v>22</v>
      </c>
      <c r="L16">
        <v>8872</v>
      </c>
      <c r="M16">
        <v>8662</v>
      </c>
    </row>
    <row r="17" spans="1:13" x14ac:dyDescent="0.3">
      <c r="A17" s="35" t="s">
        <v>88</v>
      </c>
      <c r="B17" s="97">
        <f>B60</f>
        <v>230</v>
      </c>
      <c r="C17" s="97">
        <f t="shared" ref="C17:F17" si="15">C60</f>
        <v>272</v>
      </c>
      <c r="D17" s="97">
        <f t="shared" si="15"/>
        <v>54</v>
      </c>
      <c r="E17" s="97">
        <f t="shared" si="15"/>
        <v>-12</v>
      </c>
      <c r="F17" s="97">
        <f t="shared" si="15"/>
        <v>42</v>
      </c>
      <c r="G17" s="140">
        <f t="shared" si="3"/>
        <v>0.18260869565217391</v>
      </c>
      <c r="K17" s="2" t="s">
        <v>17</v>
      </c>
      <c r="L17">
        <v>4961</v>
      </c>
      <c r="M17">
        <v>5058</v>
      </c>
    </row>
    <row r="18" spans="1:13" x14ac:dyDescent="0.3">
      <c r="A18" s="35" t="s">
        <v>13</v>
      </c>
      <c r="B18" s="97">
        <f>B61</f>
        <v>2722</v>
      </c>
      <c r="C18" s="97">
        <f t="shared" ref="C18:F18" si="16">C61</f>
        <v>2791</v>
      </c>
      <c r="D18" s="97">
        <f t="shared" si="16"/>
        <v>226</v>
      </c>
      <c r="E18" s="97">
        <f t="shared" si="16"/>
        <v>-157</v>
      </c>
      <c r="F18" s="97">
        <f t="shared" si="16"/>
        <v>69</v>
      </c>
      <c r="G18" s="140">
        <f t="shared" si="3"/>
        <v>2.5349008082292433E-2</v>
      </c>
      <c r="K18" s="2" t="s">
        <v>86</v>
      </c>
      <c r="L18">
        <v>35031</v>
      </c>
      <c r="M18">
        <v>37853</v>
      </c>
    </row>
    <row r="19" spans="1:13" x14ac:dyDescent="0.3">
      <c r="A19" s="35" t="s">
        <v>31</v>
      </c>
      <c r="B19" s="97">
        <f>B62</f>
        <v>297</v>
      </c>
      <c r="C19" s="97">
        <f t="shared" ref="C19:F19" si="17">C62</f>
        <v>312</v>
      </c>
      <c r="D19" s="97">
        <f t="shared" si="17"/>
        <v>17</v>
      </c>
      <c r="E19" s="97">
        <f t="shared" si="17"/>
        <v>-2</v>
      </c>
      <c r="F19" s="97">
        <f t="shared" si="17"/>
        <v>15</v>
      </c>
      <c r="G19" s="140">
        <f t="shared" si="3"/>
        <v>5.0505050505050504E-2</v>
      </c>
      <c r="K19" s="2" t="s">
        <v>21</v>
      </c>
      <c r="L19">
        <v>1843</v>
      </c>
      <c r="M19">
        <v>2063</v>
      </c>
    </row>
    <row r="20" spans="1:13" x14ac:dyDescent="0.3">
      <c r="A20" s="27" t="s">
        <v>105</v>
      </c>
      <c r="B20" s="88">
        <f>SUM(B21:B27)</f>
        <v>151740</v>
      </c>
      <c r="C20" s="88">
        <f>SUM(C21:C27)</f>
        <v>166092</v>
      </c>
      <c r="D20" s="88">
        <f>SUM(D21:D27)</f>
        <v>20601</v>
      </c>
      <c r="E20" s="88">
        <f>SUM(E21:E27)</f>
        <v>-6249</v>
      </c>
      <c r="F20" s="88">
        <f>SUM(F21:F27)</f>
        <v>14352</v>
      </c>
      <c r="G20" s="21">
        <f t="shared" si="3"/>
        <v>9.4582839066824825E-2</v>
      </c>
      <c r="K20" s="2" t="s">
        <v>85</v>
      </c>
      <c r="L20">
        <v>990</v>
      </c>
      <c r="M20">
        <v>1060</v>
      </c>
    </row>
    <row r="21" spans="1:13" x14ac:dyDescent="0.3">
      <c r="A21" s="56" t="s">
        <v>29</v>
      </c>
      <c r="B21" s="97">
        <f>B38</f>
        <v>14356</v>
      </c>
      <c r="C21" s="97">
        <f t="shared" ref="C21:F21" si="18">C38</f>
        <v>16367</v>
      </c>
      <c r="D21" s="97">
        <f t="shared" si="18"/>
        <v>2694</v>
      </c>
      <c r="E21" s="97">
        <f t="shared" si="18"/>
        <v>-683</v>
      </c>
      <c r="F21" s="97">
        <f t="shared" si="18"/>
        <v>2011</v>
      </c>
      <c r="G21" s="140">
        <f t="shared" si="3"/>
        <v>0.14008080245193646</v>
      </c>
      <c r="K21" s="2" t="s">
        <v>11</v>
      </c>
      <c r="L21">
        <v>8910</v>
      </c>
      <c r="M21">
        <v>9011</v>
      </c>
    </row>
    <row r="22" spans="1:13" x14ac:dyDescent="0.3">
      <c r="A22" s="56" t="s">
        <v>27</v>
      </c>
      <c r="B22" s="97">
        <f>B48</f>
        <v>30195</v>
      </c>
      <c r="C22" s="97">
        <f t="shared" ref="C22:F22" si="19">C48</f>
        <v>32248</v>
      </c>
      <c r="D22" s="97">
        <f t="shared" si="19"/>
        <v>3418</v>
      </c>
      <c r="E22" s="97">
        <f t="shared" si="19"/>
        <v>-1365</v>
      </c>
      <c r="F22" s="97">
        <f t="shared" si="19"/>
        <v>2053</v>
      </c>
      <c r="G22" s="140">
        <f t="shared" si="3"/>
        <v>6.7991389302864719E-2</v>
      </c>
      <c r="K22" s="2" t="s">
        <v>93</v>
      </c>
      <c r="L22">
        <v>21667</v>
      </c>
      <c r="M22">
        <v>25708</v>
      </c>
    </row>
    <row r="23" spans="1:13" x14ac:dyDescent="0.3">
      <c r="A23" s="56" t="s">
        <v>92</v>
      </c>
      <c r="B23" s="97">
        <f>B40</f>
        <v>20248</v>
      </c>
      <c r="C23" s="97">
        <f t="shared" ref="C23:F23" si="20">C40</f>
        <v>22090</v>
      </c>
      <c r="D23" s="97">
        <f t="shared" si="20"/>
        <v>2871</v>
      </c>
      <c r="E23" s="97">
        <f t="shared" si="20"/>
        <v>-1029</v>
      </c>
      <c r="F23" s="97">
        <f t="shared" si="20"/>
        <v>1842</v>
      </c>
      <c r="G23" s="140">
        <f t="shared" si="3"/>
        <v>9.0971947846700915E-2</v>
      </c>
      <c r="K23" s="2" t="s">
        <v>24</v>
      </c>
      <c r="L23">
        <v>4049</v>
      </c>
      <c r="M23">
        <v>4373</v>
      </c>
    </row>
    <row r="24" spans="1:13" x14ac:dyDescent="0.3">
      <c r="A24" s="56" t="s">
        <v>90</v>
      </c>
      <c r="B24" s="97">
        <f>B41</f>
        <v>13962</v>
      </c>
      <c r="C24" s="97">
        <f t="shared" ref="C24:F24" si="21">C41</f>
        <v>14689</v>
      </c>
      <c r="D24" s="97">
        <f t="shared" si="21"/>
        <v>1264</v>
      </c>
      <c r="E24" s="97">
        <f t="shared" si="21"/>
        <v>-537</v>
      </c>
      <c r="F24" s="97">
        <f t="shared" si="21"/>
        <v>727</v>
      </c>
      <c r="G24" s="140">
        <f t="shared" si="3"/>
        <v>5.2069904025211285E-2</v>
      </c>
      <c r="K24" s="2" t="s">
        <v>25</v>
      </c>
      <c r="L24">
        <v>828</v>
      </c>
      <c r="M24">
        <v>835</v>
      </c>
    </row>
    <row r="25" spans="1:13" x14ac:dyDescent="0.3">
      <c r="A25" s="56" t="s">
        <v>89</v>
      </c>
      <c r="B25" s="97">
        <f>B42</f>
        <v>38353</v>
      </c>
      <c r="C25" s="97">
        <f t="shared" ref="C25:F25" si="22">C42</f>
        <v>41606</v>
      </c>
      <c r="D25" s="97">
        <f t="shared" si="22"/>
        <v>4601</v>
      </c>
      <c r="E25" s="97">
        <f t="shared" si="22"/>
        <v>-1348</v>
      </c>
      <c r="F25" s="97">
        <f t="shared" si="22"/>
        <v>3253</v>
      </c>
      <c r="G25" s="140">
        <f t="shared" si="3"/>
        <v>8.4817354574609552E-2</v>
      </c>
      <c r="K25" s="2" t="s">
        <v>98</v>
      </c>
      <c r="L25">
        <v>82</v>
      </c>
      <c r="M25">
        <v>82</v>
      </c>
    </row>
    <row r="26" spans="1:13" x14ac:dyDescent="0.3">
      <c r="A26" s="56" t="s">
        <v>204</v>
      </c>
      <c r="B26" s="97">
        <f>B57+B53</f>
        <v>30577</v>
      </c>
      <c r="C26" s="97">
        <f t="shared" ref="C26:F26" si="23">C57+C53</f>
        <v>34719</v>
      </c>
      <c r="D26" s="97">
        <f t="shared" si="23"/>
        <v>5314</v>
      </c>
      <c r="E26" s="97">
        <f t="shared" si="23"/>
        <v>-1172</v>
      </c>
      <c r="F26" s="97">
        <f t="shared" si="23"/>
        <v>4142</v>
      </c>
      <c r="G26" s="140">
        <f t="shared" si="3"/>
        <v>0.13546129443699512</v>
      </c>
      <c r="K26" s="2"/>
    </row>
    <row r="27" spans="1:13" x14ac:dyDescent="0.3">
      <c r="A27" s="56" t="s">
        <v>24</v>
      </c>
      <c r="B27" s="97">
        <f>B55+B45</f>
        <v>4049</v>
      </c>
      <c r="C27" s="97">
        <f t="shared" ref="C27:F27" si="24">C55+C45</f>
        <v>4373</v>
      </c>
      <c r="D27" s="97">
        <f t="shared" si="24"/>
        <v>439</v>
      </c>
      <c r="E27" s="97">
        <f t="shared" si="24"/>
        <v>-115</v>
      </c>
      <c r="F27" s="97">
        <f t="shared" si="24"/>
        <v>324</v>
      </c>
      <c r="G27" s="140">
        <f t="shared" si="3"/>
        <v>8.0019757964929605E-2</v>
      </c>
      <c r="K27" s="2" t="s">
        <v>13</v>
      </c>
      <c r="L27">
        <v>2722</v>
      </c>
      <c r="M27">
        <v>2791</v>
      </c>
    </row>
    <row r="28" spans="1:13" x14ac:dyDescent="0.3">
      <c r="A28" s="27" t="s">
        <v>67</v>
      </c>
      <c r="B28" s="88">
        <f>B3+B20</f>
        <v>271388</v>
      </c>
      <c r="C28" s="88">
        <f>C3+C20</f>
        <v>294072</v>
      </c>
      <c r="D28" s="88">
        <f>D3+D20</f>
        <v>31199</v>
      </c>
      <c r="E28" s="88">
        <f>E3+E20</f>
        <v>-8515</v>
      </c>
      <c r="F28" s="88">
        <f>F3+F20</f>
        <v>22684</v>
      </c>
      <c r="G28" s="21">
        <f t="shared" si="3"/>
        <v>8.3585125355579465E-2</v>
      </c>
      <c r="H28" s="7"/>
      <c r="K28" s="2" t="s">
        <v>31</v>
      </c>
      <c r="L28">
        <v>297</v>
      </c>
      <c r="M28">
        <v>312</v>
      </c>
    </row>
    <row r="29" spans="1:13" x14ac:dyDescent="0.3">
      <c r="L29" s="194">
        <v>271388</v>
      </c>
      <c r="M29" s="194">
        <v>294072</v>
      </c>
    </row>
    <row r="33" spans="1:12" x14ac:dyDescent="0.3">
      <c r="A33" t="s">
        <v>130</v>
      </c>
      <c r="K33" t="s">
        <v>24</v>
      </c>
      <c r="L33" t="s">
        <v>205</v>
      </c>
    </row>
    <row r="34" spans="1:12" x14ac:dyDescent="0.3">
      <c r="A34" s="1" t="s">
        <v>5</v>
      </c>
      <c r="B34" s="1">
        <v>2021</v>
      </c>
      <c r="C34" s="1">
        <v>2022</v>
      </c>
      <c r="D34" s="1">
        <v>2022</v>
      </c>
      <c r="E34" s="1">
        <v>2022</v>
      </c>
      <c r="F34" s="1">
        <v>2022</v>
      </c>
      <c r="K34" t="s">
        <v>204</v>
      </c>
      <c r="L34" t="s">
        <v>206</v>
      </c>
    </row>
    <row r="35" spans="1:12" x14ac:dyDescent="0.3">
      <c r="A35" t="s">
        <v>33</v>
      </c>
      <c r="B35" s="178" t="s">
        <v>99</v>
      </c>
      <c r="C35" s="178" t="s">
        <v>99</v>
      </c>
      <c r="D35" s="178" t="s">
        <v>131</v>
      </c>
      <c r="E35" s="178" t="s">
        <v>100</v>
      </c>
      <c r="F35" s="178" t="s">
        <v>101</v>
      </c>
    </row>
    <row r="36" spans="1:12" x14ac:dyDescent="0.3">
      <c r="A36" t="s">
        <v>139</v>
      </c>
      <c r="B36">
        <v>278</v>
      </c>
      <c r="C36">
        <v>186</v>
      </c>
      <c r="E36">
        <v>-92</v>
      </c>
      <c r="F36">
        <v>-92</v>
      </c>
    </row>
    <row r="37" spans="1:12" x14ac:dyDescent="0.3">
      <c r="A37" t="s">
        <v>18</v>
      </c>
      <c r="B37">
        <v>2411</v>
      </c>
      <c r="C37">
        <v>2523</v>
      </c>
      <c r="D37">
        <v>121</v>
      </c>
      <c r="E37">
        <v>-9</v>
      </c>
      <c r="F37">
        <v>112</v>
      </c>
    </row>
    <row r="38" spans="1:12" x14ac:dyDescent="0.3">
      <c r="A38" t="s">
        <v>29</v>
      </c>
      <c r="B38">
        <v>14356</v>
      </c>
      <c r="C38">
        <v>16367</v>
      </c>
      <c r="D38">
        <v>2694</v>
      </c>
      <c r="E38">
        <v>-683</v>
      </c>
      <c r="F38">
        <v>2011</v>
      </c>
    </row>
    <row r="39" spans="1:12" x14ac:dyDescent="0.3">
      <c r="A39" t="s">
        <v>15</v>
      </c>
      <c r="B39">
        <v>31611</v>
      </c>
      <c r="C39">
        <v>33734</v>
      </c>
      <c r="D39">
        <v>2726</v>
      </c>
      <c r="E39">
        <v>-603</v>
      </c>
      <c r="F39">
        <v>2123</v>
      </c>
    </row>
    <row r="40" spans="1:12" x14ac:dyDescent="0.3">
      <c r="A40" t="s">
        <v>92</v>
      </c>
      <c r="B40">
        <v>20248</v>
      </c>
      <c r="C40">
        <v>22090</v>
      </c>
      <c r="D40">
        <v>2871</v>
      </c>
      <c r="E40">
        <v>-1029</v>
      </c>
      <c r="F40">
        <v>1842</v>
      </c>
    </row>
    <row r="41" spans="1:12" x14ac:dyDescent="0.3">
      <c r="A41" t="s">
        <v>90</v>
      </c>
      <c r="B41">
        <v>13962</v>
      </c>
      <c r="C41">
        <v>14689</v>
      </c>
      <c r="D41">
        <v>1264</v>
      </c>
      <c r="E41">
        <v>-537</v>
      </c>
      <c r="F41">
        <v>727</v>
      </c>
    </row>
    <row r="42" spans="1:12" x14ac:dyDescent="0.3">
      <c r="A42" t="s">
        <v>89</v>
      </c>
      <c r="B42">
        <v>38353</v>
      </c>
      <c r="C42">
        <v>41606</v>
      </c>
      <c r="D42">
        <v>4601</v>
      </c>
      <c r="E42">
        <v>-1348</v>
      </c>
      <c r="F42">
        <v>3253</v>
      </c>
    </row>
    <row r="43" spans="1:12" x14ac:dyDescent="0.3">
      <c r="A43" t="s">
        <v>87</v>
      </c>
      <c r="B43">
        <v>19940</v>
      </c>
      <c r="C43">
        <v>22155</v>
      </c>
      <c r="D43">
        <v>2319</v>
      </c>
      <c r="E43">
        <v>-104</v>
      </c>
      <c r="F43">
        <v>2215</v>
      </c>
    </row>
    <row r="44" spans="1:12" x14ac:dyDescent="0.3">
      <c r="A44" t="s">
        <v>94</v>
      </c>
      <c r="B44">
        <v>601</v>
      </c>
      <c r="C44">
        <v>756</v>
      </c>
      <c r="D44">
        <v>189</v>
      </c>
      <c r="E44">
        <v>-34</v>
      </c>
      <c r="F44">
        <v>155</v>
      </c>
    </row>
    <row r="45" spans="1:12" x14ac:dyDescent="0.3">
      <c r="A45" t="s">
        <v>137</v>
      </c>
      <c r="B45">
        <v>310</v>
      </c>
      <c r="C45">
        <v>312</v>
      </c>
      <c r="D45">
        <v>8</v>
      </c>
      <c r="E45">
        <v>-6</v>
      </c>
      <c r="F45">
        <v>2</v>
      </c>
    </row>
    <row r="46" spans="1:12" x14ac:dyDescent="0.3">
      <c r="A46" t="s">
        <v>91</v>
      </c>
      <c r="B46">
        <v>1771</v>
      </c>
      <c r="C46">
        <v>2062</v>
      </c>
      <c r="D46">
        <v>308</v>
      </c>
      <c r="E46">
        <v>-17</v>
      </c>
      <c r="F46">
        <v>291</v>
      </c>
    </row>
    <row r="47" spans="1:12" x14ac:dyDescent="0.3">
      <c r="A47" t="s">
        <v>95</v>
      </c>
      <c r="B47">
        <v>213</v>
      </c>
      <c r="C47">
        <v>222</v>
      </c>
      <c r="D47">
        <v>10</v>
      </c>
      <c r="E47">
        <v>-1</v>
      </c>
      <c r="F47">
        <v>9</v>
      </c>
    </row>
    <row r="48" spans="1:12" x14ac:dyDescent="0.3">
      <c r="A48" t="s">
        <v>27</v>
      </c>
      <c r="B48">
        <v>30195</v>
      </c>
      <c r="C48">
        <v>32248</v>
      </c>
      <c r="D48">
        <v>3418</v>
      </c>
      <c r="E48">
        <v>-1365</v>
      </c>
      <c r="F48">
        <v>2053</v>
      </c>
    </row>
    <row r="49" spans="1:6" x14ac:dyDescent="0.3">
      <c r="A49" t="s">
        <v>77</v>
      </c>
      <c r="B49">
        <v>11028</v>
      </c>
      <c r="C49">
        <v>10928</v>
      </c>
      <c r="D49">
        <v>422</v>
      </c>
      <c r="E49">
        <v>-522</v>
      </c>
      <c r="F49">
        <v>-100</v>
      </c>
    </row>
    <row r="50" spans="1:6" x14ac:dyDescent="0.3">
      <c r="A50" t="s">
        <v>17</v>
      </c>
      <c r="B50">
        <v>4961</v>
      </c>
      <c r="C50">
        <v>5058</v>
      </c>
      <c r="D50">
        <v>370</v>
      </c>
      <c r="E50">
        <v>-273</v>
      </c>
      <c r="F50">
        <v>97</v>
      </c>
    </row>
    <row r="51" spans="1:6" x14ac:dyDescent="0.3">
      <c r="A51" t="s">
        <v>141</v>
      </c>
      <c r="B51">
        <v>35031</v>
      </c>
      <c r="C51">
        <v>37853</v>
      </c>
      <c r="D51">
        <v>3072</v>
      </c>
      <c r="E51">
        <v>-250</v>
      </c>
      <c r="F51">
        <v>2822</v>
      </c>
    </row>
    <row r="52" spans="1:6" x14ac:dyDescent="0.3">
      <c r="A52" t="s">
        <v>85</v>
      </c>
      <c r="B52">
        <v>990</v>
      </c>
      <c r="C52">
        <v>1060</v>
      </c>
      <c r="D52">
        <v>75</v>
      </c>
      <c r="E52">
        <v>-5</v>
      </c>
      <c r="F52">
        <v>70</v>
      </c>
    </row>
    <row r="53" spans="1:6" x14ac:dyDescent="0.3">
      <c r="A53" t="s">
        <v>136</v>
      </c>
      <c r="B53">
        <v>25193</v>
      </c>
      <c r="C53">
        <v>29922</v>
      </c>
      <c r="D53">
        <v>5117</v>
      </c>
      <c r="E53">
        <v>-388</v>
      </c>
      <c r="F53">
        <v>4729</v>
      </c>
    </row>
    <row r="54" spans="1:6" x14ac:dyDescent="0.3">
      <c r="A54" t="s">
        <v>140</v>
      </c>
      <c r="B54">
        <v>1843</v>
      </c>
      <c r="C54">
        <v>2063</v>
      </c>
      <c r="D54">
        <v>259</v>
      </c>
      <c r="E54">
        <v>-39</v>
      </c>
      <c r="F54">
        <v>220</v>
      </c>
    </row>
    <row r="55" spans="1:6" x14ac:dyDescent="0.3">
      <c r="A55" t="s">
        <v>24</v>
      </c>
      <c r="B55">
        <v>3739</v>
      </c>
      <c r="C55">
        <v>4061</v>
      </c>
      <c r="D55">
        <v>431</v>
      </c>
      <c r="E55">
        <v>-109</v>
      </c>
      <c r="F55">
        <v>322</v>
      </c>
    </row>
    <row r="56" spans="1:6" x14ac:dyDescent="0.3">
      <c r="A56" t="s">
        <v>25</v>
      </c>
      <c r="B56">
        <v>828</v>
      </c>
      <c r="C56">
        <v>835</v>
      </c>
      <c r="D56">
        <v>21</v>
      </c>
      <c r="E56">
        <v>-14</v>
      </c>
      <c r="F56">
        <v>7</v>
      </c>
    </row>
    <row r="57" spans="1:6" x14ac:dyDescent="0.3">
      <c r="A57" t="s">
        <v>138</v>
      </c>
      <c r="B57">
        <v>5384</v>
      </c>
      <c r="C57">
        <v>4797</v>
      </c>
      <c r="D57">
        <v>197</v>
      </c>
      <c r="E57">
        <v>-784</v>
      </c>
      <c r="F57">
        <v>-587</v>
      </c>
    </row>
    <row r="58" spans="1:6" x14ac:dyDescent="0.3">
      <c r="A58" t="s">
        <v>98</v>
      </c>
      <c r="B58">
        <v>82</v>
      </c>
      <c r="C58">
        <v>82</v>
      </c>
      <c r="F58">
        <v>0</v>
      </c>
    </row>
    <row r="59" spans="1:6" x14ac:dyDescent="0.3">
      <c r="A59" t="s">
        <v>14</v>
      </c>
      <c r="B59">
        <v>4811</v>
      </c>
      <c r="C59">
        <v>5088</v>
      </c>
      <c r="D59">
        <v>409</v>
      </c>
      <c r="E59">
        <v>-132</v>
      </c>
      <c r="F59">
        <v>277</v>
      </c>
    </row>
    <row r="60" spans="1:6" x14ac:dyDescent="0.3">
      <c r="A60" t="s">
        <v>88</v>
      </c>
      <c r="B60">
        <v>230</v>
      </c>
      <c r="C60">
        <v>272</v>
      </c>
      <c r="D60">
        <v>54</v>
      </c>
      <c r="E60">
        <v>-12</v>
      </c>
      <c r="F60">
        <v>42</v>
      </c>
    </row>
    <row r="61" spans="1:6" x14ac:dyDescent="0.3">
      <c r="A61" t="s">
        <v>13</v>
      </c>
      <c r="B61">
        <v>2722</v>
      </c>
      <c r="C61">
        <v>2791</v>
      </c>
      <c r="D61">
        <v>226</v>
      </c>
      <c r="E61">
        <v>-157</v>
      </c>
      <c r="F61">
        <v>69</v>
      </c>
    </row>
    <row r="62" spans="1:6" x14ac:dyDescent="0.3">
      <c r="A62" t="s">
        <v>31</v>
      </c>
      <c r="B62">
        <v>297</v>
      </c>
      <c r="C62">
        <v>312</v>
      </c>
      <c r="D62">
        <v>17</v>
      </c>
      <c r="E62">
        <v>-2</v>
      </c>
      <c r="F62">
        <v>15</v>
      </c>
    </row>
    <row r="63" spans="1:6" x14ac:dyDescent="0.3">
      <c r="A63" t="s">
        <v>34</v>
      </c>
      <c r="B63">
        <v>271388</v>
      </c>
      <c r="C63">
        <v>294072</v>
      </c>
      <c r="D63">
        <v>31199</v>
      </c>
      <c r="E63">
        <v>-8515</v>
      </c>
      <c r="F63">
        <v>22684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F1887-F4F0-4215-8DE2-111C2603DA6D}">
  <sheetPr>
    <tabColor rgb="FF00B050"/>
  </sheetPr>
  <dimension ref="A2:M64"/>
  <sheetViews>
    <sheetView topLeftCell="A28" workbookViewId="0">
      <selection activeCell="K62" sqref="K62"/>
    </sheetView>
  </sheetViews>
  <sheetFormatPr defaultRowHeight="14.4" x14ac:dyDescent="0.3"/>
  <cols>
    <col min="1" max="1" width="32.33203125" customWidth="1"/>
    <col min="2" max="11" width="9.109375" customWidth="1"/>
    <col min="12" max="12" width="12" customWidth="1"/>
    <col min="13" max="13" width="12.109375" customWidth="1"/>
  </cols>
  <sheetData>
    <row r="2" spans="1:11" x14ac:dyDescent="0.3">
      <c r="A2" t="s">
        <v>33</v>
      </c>
      <c r="B2" t="s">
        <v>0</v>
      </c>
      <c r="C2" t="s">
        <v>1</v>
      </c>
      <c r="D2" t="s">
        <v>2</v>
      </c>
      <c r="E2" t="s">
        <v>3</v>
      </c>
      <c r="F2" t="s">
        <v>116</v>
      </c>
      <c r="G2" t="s">
        <v>117</v>
      </c>
      <c r="H2" t="s">
        <v>118</v>
      </c>
      <c r="I2" t="s">
        <v>32</v>
      </c>
      <c r="J2" t="s">
        <v>142</v>
      </c>
      <c r="K2" t="s">
        <v>143</v>
      </c>
    </row>
    <row r="3" spans="1:11" x14ac:dyDescent="0.3">
      <c r="A3" t="s">
        <v>139</v>
      </c>
      <c r="B3">
        <v>3432</v>
      </c>
      <c r="C3">
        <v>3523</v>
      </c>
      <c r="D3">
        <v>3601</v>
      </c>
      <c r="E3">
        <v>3470</v>
      </c>
      <c r="F3">
        <v>3654</v>
      </c>
      <c r="G3">
        <v>3825</v>
      </c>
      <c r="H3">
        <v>3652</v>
      </c>
      <c r="I3">
        <v>3548</v>
      </c>
      <c r="J3">
        <v>3771</v>
      </c>
      <c r="K3">
        <v>4085</v>
      </c>
    </row>
    <row r="4" spans="1:11" x14ac:dyDescent="0.3">
      <c r="A4" t="s">
        <v>18</v>
      </c>
      <c r="B4">
        <v>10773</v>
      </c>
      <c r="C4">
        <v>11649</v>
      </c>
      <c r="D4">
        <v>12396</v>
      </c>
      <c r="E4">
        <v>13060</v>
      </c>
      <c r="F4">
        <v>13601</v>
      </c>
      <c r="G4">
        <v>14471</v>
      </c>
      <c r="H4">
        <v>15508</v>
      </c>
      <c r="I4">
        <v>15758</v>
      </c>
      <c r="J4">
        <v>16412</v>
      </c>
      <c r="K4">
        <v>17254</v>
      </c>
    </row>
    <row r="5" spans="1:11" x14ac:dyDescent="0.3">
      <c r="A5" t="s">
        <v>29</v>
      </c>
      <c r="B5">
        <v>19117</v>
      </c>
      <c r="C5">
        <v>22996</v>
      </c>
      <c r="D5">
        <v>26192</v>
      </c>
      <c r="E5">
        <v>27867</v>
      </c>
      <c r="F5">
        <v>30275</v>
      </c>
      <c r="G5">
        <v>33305</v>
      </c>
      <c r="H5">
        <v>36027</v>
      </c>
      <c r="I5">
        <v>36073</v>
      </c>
      <c r="J5">
        <v>39734</v>
      </c>
      <c r="K5">
        <v>44084</v>
      </c>
    </row>
    <row r="6" spans="1:11" x14ac:dyDescent="0.3">
      <c r="A6" t="s">
        <v>15</v>
      </c>
      <c r="B6">
        <v>25038</v>
      </c>
      <c r="C6">
        <v>25439</v>
      </c>
      <c r="D6">
        <v>27594</v>
      </c>
      <c r="E6">
        <v>29406</v>
      </c>
      <c r="F6">
        <v>30733</v>
      </c>
      <c r="G6">
        <v>32790</v>
      </c>
      <c r="H6">
        <v>35184</v>
      </c>
      <c r="I6">
        <v>38000</v>
      </c>
      <c r="J6">
        <v>40230</v>
      </c>
      <c r="K6">
        <v>42516</v>
      </c>
    </row>
    <row r="7" spans="1:11" x14ac:dyDescent="0.3">
      <c r="A7" t="s">
        <v>92</v>
      </c>
      <c r="B7">
        <v>26949</v>
      </c>
      <c r="C7">
        <v>28006</v>
      </c>
      <c r="D7">
        <v>28717</v>
      </c>
      <c r="E7">
        <v>30229</v>
      </c>
      <c r="F7">
        <v>30647</v>
      </c>
      <c r="G7">
        <v>31281</v>
      </c>
      <c r="H7">
        <v>33285</v>
      </c>
      <c r="I7">
        <v>32906</v>
      </c>
      <c r="J7">
        <v>34010</v>
      </c>
      <c r="K7">
        <v>36701</v>
      </c>
    </row>
    <row r="8" spans="1:11" x14ac:dyDescent="0.3">
      <c r="A8" t="s">
        <v>90</v>
      </c>
      <c r="B8">
        <v>9916</v>
      </c>
      <c r="C8">
        <v>9892</v>
      </c>
      <c r="D8">
        <v>10797</v>
      </c>
      <c r="E8">
        <v>12158</v>
      </c>
      <c r="F8">
        <v>13163</v>
      </c>
      <c r="G8">
        <v>14468</v>
      </c>
      <c r="H8">
        <v>14397</v>
      </c>
      <c r="I8">
        <v>14580</v>
      </c>
      <c r="J8">
        <v>15230</v>
      </c>
      <c r="K8">
        <v>15989</v>
      </c>
    </row>
    <row r="9" spans="1:11" x14ac:dyDescent="0.3">
      <c r="A9" t="s">
        <v>89</v>
      </c>
      <c r="B9">
        <v>26913</v>
      </c>
      <c r="C9">
        <v>27704</v>
      </c>
      <c r="D9">
        <v>29522</v>
      </c>
      <c r="E9">
        <v>31175</v>
      </c>
      <c r="F9">
        <v>33265</v>
      </c>
      <c r="G9">
        <v>36364</v>
      </c>
      <c r="H9">
        <v>38870</v>
      </c>
      <c r="I9">
        <v>39185</v>
      </c>
      <c r="J9">
        <v>42423</v>
      </c>
      <c r="K9">
        <v>46095</v>
      </c>
    </row>
    <row r="10" spans="1:11" x14ac:dyDescent="0.3">
      <c r="A10" t="s">
        <v>87</v>
      </c>
      <c r="B10">
        <v>20444</v>
      </c>
      <c r="C10">
        <v>21543</v>
      </c>
      <c r="D10">
        <v>23907</v>
      </c>
      <c r="E10">
        <v>23747</v>
      </c>
      <c r="F10">
        <v>23502</v>
      </c>
      <c r="G10">
        <v>23473</v>
      </c>
      <c r="H10">
        <v>23566</v>
      </c>
      <c r="I10">
        <v>24935</v>
      </c>
      <c r="J10">
        <v>24428</v>
      </c>
      <c r="K10">
        <v>27147</v>
      </c>
    </row>
    <row r="11" spans="1:11" x14ac:dyDescent="0.3">
      <c r="A11" t="s">
        <v>94</v>
      </c>
      <c r="B11">
        <v>7848</v>
      </c>
      <c r="C11">
        <v>8108</v>
      </c>
      <c r="D11">
        <v>10046</v>
      </c>
      <c r="E11">
        <v>11893</v>
      </c>
      <c r="F11">
        <v>13413</v>
      </c>
      <c r="G11">
        <v>15581</v>
      </c>
      <c r="H11">
        <v>15957</v>
      </c>
      <c r="I11">
        <v>17705</v>
      </c>
      <c r="J11">
        <v>19246</v>
      </c>
      <c r="K11">
        <v>20885</v>
      </c>
    </row>
    <row r="12" spans="1:11" x14ac:dyDescent="0.3">
      <c r="A12" t="s">
        <v>137</v>
      </c>
      <c r="B12">
        <v>2365</v>
      </c>
      <c r="C12">
        <v>2471</v>
      </c>
      <c r="D12">
        <v>2614</v>
      </c>
      <c r="E12">
        <v>2790</v>
      </c>
      <c r="F12">
        <v>2810</v>
      </c>
      <c r="G12">
        <v>2946</v>
      </c>
      <c r="H12">
        <v>2895</v>
      </c>
      <c r="I12">
        <v>2853</v>
      </c>
      <c r="J12">
        <v>3084</v>
      </c>
      <c r="K12">
        <v>3728</v>
      </c>
    </row>
    <row r="13" spans="1:11" x14ac:dyDescent="0.3">
      <c r="A13" t="s">
        <v>91</v>
      </c>
      <c r="B13">
        <v>5540</v>
      </c>
      <c r="C13">
        <v>5584</v>
      </c>
      <c r="D13">
        <v>5583</v>
      </c>
      <c r="E13">
        <v>5754</v>
      </c>
      <c r="F13">
        <v>6028</v>
      </c>
      <c r="G13">
        <v>6029</v>
      </c>
      <c r="H13">
        <v>6393</v>
      </c>
      <c r="I13">
        <v>6616</v>
      </c>
      <c r="J13">
        <v>7044</v>
      </c>
      <c r="K13">
        <v>7492</v>
      </c>
    </row>
    <row r="14" spans="1:11" x14ac:dyDescent="0.3">
      <c r="A14" t="s">
        <v>95</v>
      </c>
      <c r="B14">
        <v>482</v>
      </c>
      <c r="C14">
        <v>550</v>
      </c>
      <c r="D14">
        <v>733</v>
      </c>
      <c r="E14">
        <v>195</v>
      </c>
      <c r="F14">
        <v>244</v>
      </c>
      <c r="G14">
        <v>277</v>
      </c>
      <c r="H14">
        <v>337</v>
      </c>
      <c r="I14">
        <v>370</v>
      </c>
      <c r="J14">
        <v>563</v>
      </c>
      <c r="K14">
        <v>717</v>
      </c>
    </row>
    <row r="15" spans="1:11" x14ac:dyDescent="0.3">
      <c r="A15" t="s">
        <v>27</v>
      </c>
      <c r="B15">
        <v>23174</v>
      </c>
      <c r="C15">
        <v>24815</v>
      </c>
      <c r="D15">
        <v>26696</v>
      </c>
      <c r="E15">
        <v>28851</v>
      </c>
      <c r="F15">
        <v>31368</v>
      </c>
      <c r="G15">
        <v>31898</v>
      </c>
      <c r="H15">
        <v>33925</v>
      </c>
      <c r="I15">
        <v>34944</v>
      </c>
      <c r="J15">
        <v>36743</v>
      </c>
      <c r="K15">
        <v>39156</v>
      </c>
    </row>
    <row r="16" spans="1:11" x14ac:dyDescent="0.3">
      <c r="A16" t="s">
        <v>77</v>
      </c>
      <c r="B16">
        <v>45369</v>
      </c>
      <c r="C16">
        <v>47139</v>
      </c>
      <c r="D16">
        <v>48819</v>
      </c>
      <c r="E16">
        <v>49398</v>
      </c>
      <c r="F16">
        <v>51381</v>
      </c>
      <c r="G16">
        <v>53324</v>
      </c>
      <c r="H16">
        <v>54322</v>
      </c>
      <c r="I16">
        <v>54202</v>
      </c>
      <c r="J16">
        <v>55313</v>
      </c>
      <c r="K16">
        <v>56313</v>
      </c>
    </row>
    <row r="17" spans="1:11" x14ac:dyDescent="0.3">
      <c r="A17" t="s">
        <v>17</v>
      </c>
      <c r="B17">
        <v>11077</v>
      </c>
      <c r="C17">
        <v>11691</v>
      </c>
      <c r="D17">
        <v>12447</v>
      </c>
      <c r="E17">
        <v>12438</v>
      </c>
      <c r="F17">
        <v>12759</v>
      </c>
      <c r="G17">
        <v>13352</v>
      </c>
      <c r="H17">
        <v>13614</v>
      </c>
      <c r="I17">
        <v>12761</v>
      </c>
      <c r="J17">
        <v>13528</v>
      </c>
      <c r="K17">
        <v>14244</v>
      </c>
    </row>
    <row r="18" spans="1:11" x14ac:dyDescent="0.3">
      <c r="A18" t="s">
        <v>141</v>
      </c>
      <c r="B18">
        <v>26542</v>
      </c>
      <c r="C18">
        <v>27773</v>
      </c>
      <c r="D18">
        <v>28158</v>
      </c>
      <c r="E18">
        <v>30302</v>
      </c>
      <c r="F18">
        <v>32348</v>
      </c>
      <c r="G18">
        <v>34740</v>
      </c>
      <c r="H18">
        <v>36988</v>
      </c>
      <c r="I18">
        <v>37010</v>
      </c>
      <c r="J18">
        <v>39849</v>
      </c>
      <c r="K18">
        <v>43022</v>
      </c>
    </row>
    <row r="19" spans="1:11" x14ac:dyDescent="0.3">
      <c r="A19" t="s">
        <v>85</v>
      </c>
      <c r="B19">
        <v>5488</v>
      </c>
      <c r="C19">
        <v>5741</v>
      </c>
      <c r="D19">
        <v>6244</v>
      </c>
      <c r="E19">
        <v>6786</v>
      </c>
      <c r="F19">
        <v>7352</v>
      </c>
      <c r="G19">
        <v>7520</v>
      </c>
      <c r="H19">
        <v>7535</v>
      </c>
      <c r="I19">
        <v>7636</v>
      </c>
      <c r="J19">
        <v>7963</v>
      </c>
      <c r="K19">
        <v>8163</v>
      </c>
    </row>
    <row r="20" spans="1:11" x14ac:dyDescent="0.3">
      <c r="A20" t="s">
        <v>136</v>
      </c>
      <c r="B20">
        <v>11358</v>
      </c>
      <c r="C20">
        <v>12810</v>
      </c>
      <c r="D20">
        <v>14273</v>
      </c>
      <c r="E20">
        <v>17114</v>
      </c>
      <c r="F20">
        <v>19617</v>
      </c>
      <c r="G20">
        <v>21902</v>
      </c>
      <c r="H20">
        <v>25487</v>
      </c>
      <c r="I20">
        <v>29174</v>
      </c>
      <c r="J20">
        <v>33468</v>
      </c>
      <c r="K20">
        <v>38784</v>
      </c>
    </row>
    <row r="21" spans="1:11" x14ac:dyDescent="0.3">
      <c r="A21" t="s">
        <v>140</v>
      </c>
      <c r="B21">
        <v>5586</v>
      </c>
      <c r="C21">
        <v>5666</v>
      </c>
      <c r="D21">
        <v>6136</v>
      </c>
      <c r="E21">
        <v>6306</v>
      </c>
      <c r="F21">
        <v>6747</v>
      </c>
      <c r="G21">
        <v>7243</v>
      </c>
      <c r="H21">
        <v>7700</v>
      </c>
      <c r="I21">
        <v>7583</v>
      </c>
      <c r="J21">
        <v>8225</v>
      </c>
      <c r="K21">
        <v>8491</v>
      </c>
    </row>
    <row r="22" spans="1:11" x14ac:dyDescent="0.3">
      <c r="A22" t="s">
        <v>24</v>
      </c>
      <c r="B22">
        <v>8501</v>
      </c>
      <c r="C22">
        <v>9679</v>
      </c>
      <c r="D22">
        <v>10512</v>
      </c>
      <c r="E22">
        <v>11009</v>
      </c>
      <c r="F22">
        <v>11684</v>
      </c>
      <c r="G22">
        <v>11866</v>
      </c>
      <c r="H22">
        <v>13085</v>
      </c>
      <c r="I22">
        <v>12405</v>
      </c>
      <c r="J22">
        <v>13436</v>
      </c>
      <c r="K22">
        <v>14945</v>
      </c>
    </row>
    <row r="23" spans="1:11" x14ac:dyDescent="0.3">
      <c r="A23" t="s">
        <v>25</v>
      </c>
      <c r="B23">
        <v>5310</v>
      </c>
      <c r="C23">
        <v>5320</v>
      </c>
      <c r="D23">
        <v>5205</v>
      </c>
      <c r="E23">
        <v>4825</v>
      </c>
      <c r="F23">
        <v>5062</v>
      </c>
      <c r="G23">
        <v>5029</v>
      </c>
      <c r="H23">
        <v>4599</v>
      </c>
      <c r="I23">
        <v>4358</v>
      </c>
      <c r="J23">
        <v>4430</v>
      </c>
      <c r="K23">
        <v>4464</v>
      </c>
    </row>
    <row r="24" spans="1:11" x14ac:dyDescent="0.3">
      <c r="A24" t="s">
        <v>138</v>
      </c>
      <c r="B24">
        <v>6398</v>
      </c>
      <c r="C24">
        <v>6790</v>
      </c>
      <c r="D24">
        <v>7526</v>
      </c>
      <c r="E24">
        <v>7832</v>
      </c>
      <c r="F24">
        <v>8740</v>
      </c>
      <c r="G24">
        <v>8993</v>
      </c>
      <c r="H24">
        <v>9639</v>
      </c>
      <c r="I24">
        <v>9362</v>
      </c>
      <c r="J24">
        <v>10293</v>
      </c>
      <c r="K24">
        <v>10060</v>
      </c>
    </row>
    <row r="25" spans="1:11" x14ac:dyDescent="0.3">
      <c r="A25" t="s">
        <v>98</v>
      </c>
      <c r="B25">
        <v>1993</v>
      </c>
      <c r="C25">
        <v>2100</v>
      </c>
      <c r="D25">
        <v>2028</v>
      </c>
      <c r="E25">
        <v>1411</v>
      </c>
      <c r="F25">
        <v>1402</v>
      </c>
      <c r="G25">
        <v>1491</v>
      </c>
      <c r="H25">
        <v>1617</v>
      </c>
      <c r="I25">
        <v>1645</v>
      </c>
      <c r="J25">
        <v>1727</v>
      </c>
      <c r="K25">
        <v>1866</v>
      </c>
    </row>
    <row r="26" spans="1:11" x14ac:dyDescent="0.3">
      <c r="A26" t="s">
        <v>14</v>
      </c>
      <c r="B26">
        <v>6624</v>
      </c>
      <c r="C26">
        <v>6770</v>
      </c>
      <c r="D26">
        <v>7148</v>
      </c>
      <c r="E26">
        <v>7601</v>
      </c>
      <c r="F26">
        <v>8089</v>
      </c>
      <c r="G26">
        <v>8746</v>
      </c>
      <c r="H26">
        <v>8581</v>
      </c>
      <c r="I26">
        <v>8723</v>
      </c>
      <c r="J26">
        <v>9257</v>
      </c>
      <c r="K26">
        <v>9797</v>
      </c>
    </row>
    <row r="27" spans="1:11" x14ac:dyDescent="0.3">
      <c r="A27" t="s">
        <v>88</v>
      </c>
      <c r="B27">
        <v>2764</v>
      </c>
      <c r="C27">
        <v>2768</v>
      </c>
      <c r="D27">
        <v>2849</v>
      </c>
      <c r="E27">
        <v>2873</v>
      </c>
      <c r="F27">
        <v>2979</v>
      </c>
      <c r="G27">
        <v>2990</v>
      </c>
      <c r="H27">
        <v>3071</v>
      </c>
      <c r="I27">
        <v>2776</v>
      </c>
      <c r="J27">
        <v>2888</v>
      </c>
      <c r="K27">
        <v>3020</v>
      </c>
    </row>
    <row r="28" spans="1:11" x14ac:dyDescent="0.3">
      <c r="A28" t="s">
        <v>13</v>
      </c>
      <c r="B28">
        <v>4307</v>
      </c>
      <c r="C28">
        <v>4105</v>
      </c>
      <c r="D28">
        <v>4360</v>
      </c>
      <c r="E28">
        <v>4504</v>
      </c>
      <c r="F28">
        <v>4657</v>
      </c>
      <c r="G28">
        <v>5031</v>
      </c>
      <c r="H28">
        <v>5089</v>
      </c>
      <c r="I28">
        <v>4780</v>
      </c>
      <c r="J28">
        <v>4464</v>
      </c>
      <c r="K28">
        <v>4657</v>
      </c>
    </row>
    <row r="29" spans="1:11" x14ac:dyDescent="0.3">
      <c r="A29" t="s">
        <v>31</v>
      </c>
      <c r="B29">
        <v>4223</v>
      </c>
      <c r="C29">
        <v>4383</v>
      </c>
      <c r="D29">
        <v>4508</v>
      </c>
      <c r="E29">
        <v>4771</v>
      </c>
      <c r="F29">
        <v>4994</v>
      </c>
      <c r="G29">
        <v>5298</v>
      </c>
      <c r="H29">
        <v>5370</v>
      </c>
      <c r="I29">
        <v>5348</v>
      </c>
      <c r="J29">
        <v>5394</v>
      </c>
      <c r="K29">
        <v>5469</v>
      </c>
    </row>
    <row r="30" spans="1:11" x14ac:dyDescent="0.3">
      <c r="A30" t="s">
        <v>34</v>
      </c>
      <c r="B30">
        <v>327531</v>
      </c>
      <c r="C30">
        <v>345015</v>
      </c>
      <c r="D30">
        <v>368611</v>
      </c>
      <c r="E30">
        <v>387765</v>
      </c>
      <c r="F30">
        <v>410514</v>
      </c>
      <c r="G30">
        <v>434233</v>
      </c>
      <c r="H30">
        <v>456693</v>
      </c>
      <c r="I30">
        <v>465236</v>
      </c>
      <c r="J30">
        <v>493153</v>
      </c>
      <c r="K30">
        <v>529144</v>
      </c>
    </row>
    <row r="32" spans="1:11" x14ac:dyDescent="0.3">
      <c r="A32" s="1" t="s">
        <v>107</v>
      </c>
      <c r="B32" t="s">
        <v>108</v>
      </c>
    </row>
    <row r="33" spans="1:13" x14ac:dyDescent="0.3">
      <c r="B33" t="s">
        <v>108</v>
      </c>
    </row>
    <row r="34" spans="1:13" ht="28.8" x14ac:dyDescent="0.3">
      <c r="A34" s="30" t="s">
        <v>69</v>
      </c>
      <c r="B34" s="30">
        <v>2013</v>
      </c>
      <c r="C34" s="30">
        <v>2014</v>
      </c>
      <c r="D34" s="30">
        <v>2015</v>
      </c>
      <c r="E34" s="30">
        <v>2016</v>
      </c>
      <c r="F34" s="30">
        <v>2017</v>
      </c>
      <c r="G34" s="30">
        <v>2018</v>
      </c>
      <c r="H34" s="30">
        <v>2019</v>
      </c>
      <c r="I34" s="30">
        <v>2020</v>
      </c>
      <c r="J34" s="30">
        <v>2021</v>
      </c>
      <c r="K34" s="30">
        <v>2022</v>
      </c>
      <c r="L34" s="158" t="s">
        <v>179</v>
      </c>
      <c r="M34" s="158" t="s">
        <v>180</v>
      </c>
    </row>
    <row r="35" spans="1:13" x14ac:dyDescent="0.3">
      <c r="A35" s="141" t="s">
        <v>68</v>
      </c>
      <c r="B35" s="145">
        <f>SUM(B36:B50)</f>
        <v>189408</v>
      </c>
      <c r="C35" s="145">
        <f t="shared" ref="C35:K35" si="0">SUM(C36:C50)</f>
        <v>196329</v>
      </c>
      <c r="D35" s="145">
        <f t="shared" si="0"/>
        <v>208161</v>
      </c>
      <c r="E35" s="145">
        <f t="shared" si="0"/>
        <v>215270</v>
      </c>
      <c r="F35" s="145">
        <f t="shared" si="0"/>
        <v>225291</v>
      </c>
      <c r="G35" s="145">
        <f t="shared" si="0"/>
        <v>237385</v>
      </c>
      <c r="H35" s="145">
        <f t="shared" si="0"/>
        <v>245431</v>
      </c>
      <c r="I35" s="145">
        <f t="shared" si="0"/>
        <v>250206</v>
      </c>
      <c r="J35" s="145">
        <f t="shared" si="0"/>
        <v>260961</v>
      </c>
      <c r="K35" s="145">
        <f t="shared" si="0"/>
        <v>275517</v>
      </c>
      <c r="L35" s="146">
        <f t="shared" ref="L35:L61" si="1">ROUND(ABS(K35-J35)/J35*100,2)</f>
        <v>5.58</v>
      </c>
      <c r="M35" s="146">
        <f t="shared" ref="M35:M61" si="2">ROUND(ABS(K35-B35)/B35*100,2)</f>
        <v>45.46</v>
      </c>
    </row>
    <row r="36" spans="1:13" x14ac:dyDescent="0.3">
      <c r="A36" s="26" t="s">
        <v>18</v>
      </c>
      <c r="B36" s="28">
        <f>B4</f>
        <v>10773</v>
      </c>
      <c r="C36" s="28">
        <f t="shared" ref="C36:K36" si="3">C4</f>
        <v>11649</v>
      </c>
      <c r="D36" s="28">
        <f t="shared" si="3"/>
        <v>12396</v>
      </c>
      <c r="E36" s="28">
        <f t="shared" si="3"/>
        <v>13060</v>
      </c>
      <c r="F36" s="28">
        <f t="shared" si="3"/>
        <v>13601</v>
      </c>
      <c r="G36" s="28">
        <f t="shared" si="3"/>
        <v>14471</v>
      </c>
      <c r="H36" s="28">
        <f t="shared" si="3"/>
        <v>15508</v>
      </c>
      <c r="I36" s="28">
        <f t="shared" si="3"/>
        <v>15758</v>
      </c>
      <c r="J36" s="28">
        <f t="shared" si="3"/>
        <v>16412</v>
      </c>
      <c r="K36" s="28">
        <f t="shared" si="3"/>
        <v>17254</v>
      </c>
      <c r="L36" s="147">
        <f t="shared" si="1"/>
        <v>5.13</v>
      </c>
      <c r="M36" s="147">
        <f t="shared" si="2"/>
        <v>60.16</v>
      </c>
    </row>
    <row r="37" spans="1:13" x14ac:dyDescent="0.3">
      <c r="A37" s="26" t="s">
        <v>15</v>
      </c>
      <c r="B37" s="28">
        <f>B6</f>
        <v>25038</v>
      </c>
      <c r="C37" s="28">
        <f t="shared" ref="C37:K37" si="4">C6</f>
        <v>25439</v>
      </c>
      <c r="D37" s="28">
        <f t="shared" si="4"/>
        <v>27594</v>
      </c>
      <c r="E37" s="28">
        <f t="shared" si="4"/>
        <v>29406</v>
      </c>
      <c r="F37" s="28">
        <f t="shared" si="4"/>
        <v>30733</v>
      </c>
      <c r="G37" s="28">
        <f t="shared" si="4"/>
        <v>32790</v>
      </c>
      <c r="H37" s="28">
        <f t="shared" si="4"/>
        <v>35184</v>
      </c>
      <c r="I37" s="28">
        <f t="shared" si="4"/>
        <v>38000</v>
      </c>
      <c r="J37" s="28">
        <f t="shared" si="4"/>
        <v>40230</v>
      </c>
      <c r="K37" s="28">
        <f t="shared" si="4"/>
        <v>42516</v>
      </c>
      <c r="L37" s="147">
        <f t="shared" si="1"/>
        <v>5.68</v>
      </c>
      <c r="M37" s="147">
        <f t="shared" si="2"/>
        <v>69.81</v>
      </c>
    </row>
    <row r="38" spans="1:13" x14ac:dyDescent="0.3">
      <c r="A38" s="26" t="s">
        <v>87</v>
      </c>
      <c r="B38" s="28">
        <f>B10</f>
        <v>20444</v>
      </c>
      <c r="C38" s="28">
        <f t="shared" ref="C38:K38" si="5">C10</f>
        <v>21543</v>
      </c>
      <c r="D38" s="28">
        <f t="shared" si="5"/>
        <v>23907</v>
      </c>
      <c r="E38" s="28">
        <f t="shared" si="5"/>
        <v>23747</v>
      </c>
      <c r="F38" s="28">
        <f t="shared" si="5"/>
        <v>23502</v>
      </c>
      <c r="G38" s="28">
        <f t="shared" si="5"/>
        <v>23473</v>
      </c>
      <c r="H38" s="28">
        <f t="shared" si="5"/>
        <v>23566</v>
      </c>
      <c r="I38" s="28">
        <f t="shared" si="5"/>
        <v>24935</v>
      </c>
      <c r="J38" s="28">
        <f t="shared" si="5"/>
        <v>24428</v>
      </c>
      <c r="K38" s="28">
        <f t="shared" si="5"/>
        <v>27147</v>
      </c>
      <c r="L38" s="147">
        <f t="shared" si="1"/>
        <v>11.13</v>
      </c>
      <c r="M38" s="147">
        <f t="shared" si="2"/>
        <v>32.79</v>
      </c>
    </row>
    <row r="39" spans="1:13" x14ac:dyDescent="0.3">
      <c r="A39" s="26" t="s">
        <v>91</v>
      </c>
      <c r="B39" s="28">
        <f>B13</f>
        <v>5540</v>
      </c>
      <c r="C39" s="28">
        <f t="shared" ref="C39:K39" si="6">C13</f>
        <v>5584</v>
      </c>
      <c r="D39" s="28">
        <f t="shared" si="6"/>
        <v>5583</v>
      </c>
      <c r="E39" s="28">
        <f t="shared" si="6"/>
        <v>5754</v>
      </c>
      <c r="F39" s="28">
        <f t="shared" si="6"/>
        <v>6028</v>
      </c>
      <c r="G39" s="28">
        <f t="shared" si="6"/>
        <v>6029</v>
      </c>
      <c r="H39" s="28">
        <f t="shared" si="6"/>
        <v>6393</v>
      </c>
      <c r="I39" s="28">
        <f t="shared" si="6"/>
        <v>6616</v>
      </c>
      <c r="J39" s="28">
        <f t="shared" si="6"/>
        <v>7044</v>
      </c>
      <c r="K39" s="28">
        <f t="shared" si="6"/>
        <v>7492</v>
      </c>
      <c r="L39" s="147">
        <f t="shared" si="1"/>
        <v>6.36</v>
      </c>
      <c r="M39" s="147">
        <f t="shared" si="2"/>
        <v>35.229999999999997</v>
      </c>
    </row>
    <row r="40" spans="1:13" x14ac:dyDescent="0.3">
      <c r="A40" s="26" t="s">
        <v>106</v>
      </c>
      <c r="B40" s="28">
        <f>B14+B11+B25</f>
        <v>10323</v>
      </c>
      <c r="C40" s="28">
        <f t="shared" ref="C40:K40" si="7">C14+C11+C25</f>
        <v>10758</v>
      </c>
      <c r="D40" s="28">
        <f t="shared" si="7"/>
        <v>12807</v>
      </c>
      <c r="E40" s="28">
        <f t="shared" si="7"/>
        <v>13499</v>
      </c>
      <c r="F40" s="28">
        <f t="shared" si="7"/>
        <v>15059</v>
      </c>
      <c r="G40" s="28">
        <f t="shared" si="7"/>
        <v>17349</v>
      </c>
      <c r="H40" s="28">
        <f t="shared" si="7"/>
        <v>17911</v>
      </c>
      <c r="I40" s="28">
        <f t="shared" si="7"/>
        <v>19720</v>
      </c>
      <c r="J40" s="28">
        <f t="shared" si="7"/>
        <v>21536</v>
      </c>
      <c r="K40" s="28">
        <f t="shared" si="7"/>
        <v>23468</v>
      </c>
      <c r="L40" s="147">
        <f>ROUND(ABS(K40-J40)/J40*100,2)</f>
        <v>8.9700000000000006</v>
      </c>
      <c r="M40" s="147">
        <f>ROUND(ABS(K40-B40)/B40*100,2)</f>
        <v>127.34</v>
      </c>
    </row>
    <row r="41" spans="1:13" x14ac:dyDescent="0.3">
      <c r="A41" s="26" t="s">
        <v>77</v>
      </c>
      <c r="B41" s="28">
        <f>B16</f>
        <v>45369</v>
      </c>
      <c r="C41" s="28">
        <f t="shared" ref="C41:K41" si="8">C16</f>
        <v>47139</v>
      </c>
      <c r="D41" s="28">
        <f t="shared" si="8"/>
        <v>48819</v>
      </c>
      <c r="E41" s="28">
        <f t="shared" si="8"/>
        <v>49398</v>
      </c>
      <c r="F41" s="28">
        <f t="shared" si="8"/>
        <v>51381</v>
      </c>
      <c r="G41" s="28">
        <f t="shared" si="8"/>
        <v>53324</v>
      </c>
      <c r="H41" s="28">
        <f t="shared" si="8"/>
        <v>54322</v>
      </c>
      <c r="I41" s="28">
        <f t="shared" si="8"/>
        <v>54202</v>
      </c>
      <c r="J41" s="28">
        <f t="shared" si="8"/>
        <v>55313</v>
      </c>
      <c r="K41" s="28">
        <f t="shared" si="8"/>
        <v>56313</v>
      </c>
      <c r="L41" s="147">
        <f>ROUND(ABS(K41-J41)/J41*100,2)</f>
        <v>1.81</v>
      </c>
      <c r="M41" s="147">
        <f>ROUND(ABS(K41-B41)/B41*100,2)</f>
        <v>24.12</v>
      </c>
    </row>
    <row r="42" spans="1:13" x14ac:dyDescent="0.3">
      <c r="A42" s="26" t="s">
        <v>25</v>
      </c>
      <c r="B42" s="28">
        <f>B23</f>
        <v>5310</v>
      </c>
      <c r="C42" s="28">
        <f t="shared" ref="C42:K42" si="9">C23</f>
        <v>5320</v>
      </c>
      <c r="D42" s="28">
        <f t="shared" si="9"/>
        <v>5205</v>
      </c>
      <c r="E42" s="28">
        <f t="shared" si="9"/>
        <v>4825</v>
      </c>
      <c r="F42" s="28">
        <f t="shared" si="9"/>
        <v>5062</v>
      </c>
      <c r="G42" s="28">
        <f t="shared" si="9"/>
        <v>5029</v>
      </c>
      <c r="H42" s="28">
        <f t="shared" si="9"/>
        <v>4599</v>
      </c>
      <c r="I42" s="28">
        <f t="shared" si="9"/>
        <v>4358</v>
      </c>
      <c r="J42" s="28">
        <f t="shared" si="9"/>
        <v>4430</v>
      </c>
      <c r="K42" s="28">
        <f t="shared" si="9"/>
        <v>4464</v>
      </c>
      <c r="L42" s="147">
        <f t="shared" si="1"/>
        <v>0.77</v>
      </c>
      <c r="M42" s="147">
        <f t="shared" si="2"/>
        <v>15.93</v>
      </c>
    </row>
    <row r="43" spans="1:13" x14ac:dyDescent="0.3">
      <c r="A43" s="26" t="s">
        <v>14</v>
      </c>
      <c r="B43" s="28">
        <f>B26</f>
        <v>6624</v>
      </c>
      <c r="C43" s="28">
        <f t="shared" ref="C43:K43" si="10">C26</f>
        <v>6770</v>
      </c>
      <c r="D43" s="28">
        <f t="shared" si="10"/>
        <v>7148</v>
      </c>
      <c r="E43" s="28">
        <f t="shared" si="10"/>
        <v>7601</v>
      </c>
      <c r="F43" s="28">
        <f t="shared" si="10"/>
        <v>8089</v>
      </c>
      <c r="G43" s="28">
        <f t="shared" si="10"/>
        <v>8746</v>
      </c>
      <c r="H43" s="28">
        <f t="shared" si="10"/>
        <v>8581</v>
      </c>
      <c r="I43" s="28">
        <f t="shared" si="10"/>
        <v>8723</v>
      </c>
      <c r="J43" s="28">
        <f t="shared" si="10"/>
        <v>9257</v>
      </c>
      <c r="K43" s="28">
        <f t="shared" si="10"/>
        <v>9797</v>
      </c>
      <c r="L43" s="147">
        <f t="shared" si="1"/>
        <v>5.83</v>
      </c>
      <c r="M43" s="147">
        <f t="shared" si="2"/>
        <v>47.9</v>
      </c>
    </row>
    <row r="44" spans="1:13" x14ac:dyDescent="0.3">
      <c r="A44" s="26" t="s">
        <v>88</v>
      </c>
      <c r="B44" s="28">
        <f>B27</f>
        <v>2764</v>
      </c>
      <c r="C44" s="28">
        <f t="shared" ref="C44:K44" si="11">C27</f>
        <v>2768</v>
      </c>
      <c r="D44" s="28">
        <f t="shared" si="11"/>
        <v>2849</v>
      </c>
      <c r="E44" s="28">
        <f t="shared" si="11"/>
        <v>2873</v>
      </c>
      <c r="F44" s="28">
        <f t="shared" si="11"/>
        <v>2979</v>
      </c>
      <c r="G44" s="28">
        <f t="shared" si="11"/>
        <v>2990</v>
      </c>
      <c r="H44" s="28">
        <f t="shared" si="11"/>
        <v>3071</v>
      </c>
      <c r="I44" s="28">
        <f t="shared" si="11"/>
        <v>2776</v>
      </c>
      <c r="J44" s="28">
        <f t="shared" si="11"/>
        <v>2888</v>
      </c>
      <c r="K44" s="28">
        <f t="shared" si="11"/>
        <v>3020</v>
      </c>
      <c r="L44" s="147">
        <f t="shared" si="1"/>
        <v>4.57</v>
      </c>
      <c r="M44" s="147">
        <f t="shared" si="2"/>
        <v>9.26</v>
      </c>
    </row>
    <row r="45" spans="1:13" x14ac:dyDescent="0.3">
      <c r="A45" s="26" t="s">
        <v>13</v>
      </c>
      <c r="B45" s="28">
        <f>B28</f>
        <v>4307</v>
      </c>
      <c r="C45" s="28">
        <f t="shared" ref="C45:K45" si="12">C28</f>
        <v>4105</v>
      </c>
      <c r="D45" s="28">
        <f t="shared" si="12"/>
        <v>4360</v>
      </c>
      <c r="E45" s="28">
        <f t="shared" si="12"/>
        <v>4504</v>
      </c>
      <c r="F45" s="28">
        <f t="shared" si="12"/>
        <v>4657</v>
      </c>
      <c r="G45" s="28">
        <f t="shared" si="12"/>
        <v>5031</v>
      </c>
      <c r="H45" s="28">
        <f t="shared" si="12"/>
        <v>5089</v>
      </c>
      <c r="I45" s="28">
        <f t="shared" si="12"/>
        <v>4780</v>
      </c>
      <c r="J45" s="28">
        <f t="shared" si="12"/>
        <v>4464</v>
      </c>
      <c r="K45" s="28">
        <f t="shared" si="12"/>
        <v>4657</v>
      </c>
      <c r="L45" s="147">
        <f t="shared" si="1"/>
        <v>4.32</v>
      </c>
      <c r="M45" s="147">
        <f t="shared" si="2"/>
        <v>8.1300000000000008</v>
      </c>
    </row>
    <row r="46" spans="1:13" x14ac:dyDescent="0.3">
      <c r="A46" s="26" t="s">
        <v>31</v>
      </c>
      <c r="B46" s="28">
        <f>B29</f>
        <v>4223</v>
      </c>
      <c r="C46" s="28">
        <f t="shared" ref="C46:K46" si="13">C29</f>
        <v>4383</v>
      </c>
      <c r="D46" s="28">
        <f t="shared" si="13"/>
        <v>4508</v>
      </c>
      <c r="E46" s="28">
        <f t="shared" si="13"/>
        <v>4771</v>
      </c>
      <c r="F46" s="28">
        <f t="shared" si="13"/>
        <v>4994</v>
      </c>
      <c r="G46" s="28">
        <f t="shared" si="13"/>
        <v>5298</v>
      </c>
      <c r="H46" s="28">
        <f t="shared" si="13"/>
        <v>5370</v>
      </c>
      <c r="I46" s="28">
        <f t="shared" si="13"/>
        <v>5348</v>
      </c>
      <c r="J46" s="28">
        <f t="shared" si="13"/>
        <v>5394</v>
      </c>
      <c r="K46" s="28">
        <f t="shared" si="13"/>
        <v>5469</v>
      </c>
      <c r="L46" s="147">
        <f t="shared" si="1"/>
        <v>1.39</v>
      </c>
      <c r="M46" s="147">
        <f t="shared" si="2"/>
        <v>29.51</v>
      </c>
    </row>
    <row r="47" spans="1:13" x14ac:dyDescent="0.3">
      <c r="A47" s="26" t="s">
        <v>17</v>
      </c>
      <c r="B47" s="28">
        <f>B17</f>
        <v>11077</v>
      </c>
      <c r="C47" s="28">
        <f t="shared" ref="C47:K47" si="14">C17</f>
        <v>11691</v>
      </c>
      <c r="D47" s="28">
        <f t="shared" si="14"/>
        <v>12447</v>
      </c>
      <c r="E47" s="28">
        <f t="shared" si="14"/>
        <v>12438</v>
      </c>
      <c r="F47" s="28">
        <f t="shared" si="14"/>
        <v>12759</v>
      </c>
      <c r="G47" s="28">
        <f t="shared" si="14"/>
        <v>13352</v>
      </c>
      <c r="H47" s="28">
        <f t="shared" si="14"/>
        <v>13614</v>
      </c>
      <c r="I47" s="28">
        <f t="shared" si="14"/>
        <v>12761</v>
      </c>
      <c r="J47" s="28">
        <f t="shared" si="14"/>
        <v>13528</v>
      </c>
      <c r="K47" s="28">
        <f t="shared" si="14"/>
        <v>14244</v>
      </c>
      <c r="L47" s="147">
        <f t="shared" si="1"/>
        <v>5.29</v>
      </c>
      <c r="M47" s="147">
        <f t="shared" si="2"/>
        <v>28.59</v>
      </c>
    </row>
    <row r="48" spans="1:13" x14ac:dyDescent="0.3">
      <c r="A48" s="26" t="s">
        <v>86</v>
      </c>
      <c r="B48" s="28">
        <f>B18</f>
        <v>26542</v>
      </c>
      <c r="C48" s="28">
        <f t="shared" ref="C48:K48" si="15">C18</f>
        <v>27773</v>
      </c>
      <c r="D48" s="28">
        <f t="shared" si="15"/>
        <v>28158</v>
      </c>
      <c r="E48" s="28">
        <f t="shared" si="15"/>
        <v>30302</v>
      </c>
      <c r="F48" s="28">
        <f t="shared" si="15"/>
        <v>32348</v>
      </c>
      <c r="G48" s="28">
        <f t="shared" si="15"/>
        <v>34740</v>
      </c>
      <c r="H48" s="28">
        <f t="shared" si="15"/>
        <v>36988</v>
      </c>
      <c r="I48" s="28">
        <f t="shared" si="15"/>
        <v>37010</v>
      </c>
      <c r="J48" s="28">
        <f t="shared" si="15"/>
        <v>39849</v>
      </c>
      <c r="K48" s="28">
        <f t="shared" si="15"/>
        <v>43022</v>
      </c>
      <c r="L48" s="147">
        <f t="shared" si="1"/>
        <v>7.96</v>
      </c>
      <c r="M48" s="147">
        <f t="shared" si="2"/>
        <v>62.09</v>
      </c>
    </row>
    <row r="49" spans="1:13" x14ac:dyDescent="0.3">
      <c r="A49" s="26" t="s">
        <v>21</v>
      </c>
      <c r="B49" s="28">
        <f>B21</f>
        <v>5586</v>
      </c>
      <c r="C49" s="28">
        <f t="shared" ref="C49:K49" si="16">C21</f>
        <v>5666</v>
      </c>
      <c r="D49" s="28">
        <f t="shared" si="16"/>
        <v>6136</v>
      </c>
      <c r="E49" s="28">
        <f t="shared" si="16"/>
        <v>6306</v>
      </c>
      <c r="F49" s="28">
        <f t="shared" si="16"/>
        <v>6747</v>
      </c>
      <c r="G49" s="28">
        <f t="shared" si="16"/>
        <v>7243</v>
      </c>
      <c r="H49" s="28">
        <f t="shared" si="16"/>
        <v>7700</v>
      </c>
      <c r="I49" s="28">
        <f t="shared" si="16"/>
        <v>7583</v>
      </c>
      <c r="J49" s="28">
        <f t="shared" si="16"/>
        <v>8225</v>
      </c>
      <c r="K49" s="28">
        <f t="shared" si="16"/>
        <v>8491</v>
      </c>
      <c r="L49" s="147">
        <f>ROUND(ABS(K49-J49)/J49*100,2)</f>
        <v>3.23</v>
      </c>
      <c r="M49" s="147">
        <f>ROUND(ABS(K49-B49)/B49*100,2)</f>
        <v>52.01</v>
      </c>
    </row>
    <row r="50" spans="1:13" x14ac:dyDescent="0.3">
      <c r="A50" s="26" t="s">
        <v>85</v>
      </c>
      <c r="B50" s="28">
        <f>B19</f>
        <v>5488</v>
      </c>
      <c r="C50" s="28">
        <f t="shared" ref="C50:K50" si="17">C19</f>
        <v>5741</v>
      </c>
      <c r="D50" s="28">
        <f t="shared" si="17"/>
        <v>6244</v>
      </c>
      <c r="E50" s="28">
        <f t="shared" si="17"/>
        <v>6786</v>
      </c>
      <c r="F50" s="28">
        <f t="shared" si="17"/>
        <v>7352</v>
      </c>
      <c r="G50" s="28">
        <f t="shared" si="17"/>
        <v>7520</v>
      </c>
      <c r="H50" s="28">
        <f t="shared" si="17"/>
        <v>7535</v>
      </c>
      <c r="I50" s="28">
        <f t="shared" si="17"/>
        <v>7636</v>
      </c>
      <c r="J50" s="28">
        <f t="shared" si="17"/>
        <v>7963</v>
      </c>
      <c r="K50" s="28">
        <f t="shared" si="17"/>
        <v>8163</v>
      </c>
      <c r="L50" s="147">
        <f>ROUND(ABS(K50-J50)/J50*100,2)</f>
        <v>2.5099999999999998</v>
      </c>
      <c r="M50" s="147">
        <f>ROUND(ABS(K50-B50)/B50*100,2)</f>
        <v>48.74</v>
      </c>
    </row>
    <row r="51" spans="1:13" x14ac:dyDescent="0.3">
      <c r="A51" s="141" t="s">
        <v>30</v>
      </c>
      <c r="B51" s="145">
        <f>B52</f>
        <v>3432</v>
      </c>
      <c r="C51" s="145">
        <f t="shared" ref="C51:K51" si="18">C52</f>
        <v>3523</v>
      </c>
      <c r="D51" s="145">
        <f t="shared" si="18"/>
        <v>3601</v>
      </c>
      <c r="E51" s="145">
        <f t="shared" si="18"/>
        <v>3470</v>
      </c>
      <c r="F51" s="145">
        <f t="shared" si="18"/>
        <v>3654</v>
      </c>
      <c r="G51" s="145">
        <f t="shared" si="18"/>
        <v>3825</v>
      </c>
      <c r="H51" s="145">
        <f t="shared" si="18"/>
        <v>3652</v>
      </c>
      <c r="I51" s="145">
        <f t="shared" si="18"/>
        <v>3548</v>
      </c>
      <c r="J51" s="145">
        <f t="shared" si="18"/>
        <v>3771</v>
      </c>
      <c r="K51" s="145">
        <f t="shared" si="18"/>
        <v>4085</v>
      </c>
      <c r="L51" s="146">
        <f t="shared" ref="L51:L52" si="19">ROUND(ABS(K51-J51)/J51*100,2)</f>
        <v>8.33</v>
      </c>
      <c r="M51" s="146">
        <f>ROUND(ABS(K51-B51)/B51*100,2)</f>
        <v>19.03</v>
      </c>
    </row>
    <row r="52" spans="1:13" x14ac:dyDescent="0.3">
      <c r="A52" s="26" t="s">
        <v>139</v>
      </c>
      <c r="B52" s="28">
        <f>B3</f>
        <v>3432</v>
      </c>
      <c r="C52" s="28">
        <f t="shared" ref="C52:K52" si="20">C3</f>
        <v>3523</v>
      </c>
      <c r="D52" s="28">
        <f t="shared" si="20"/>
        <v>3601</v>
      </c>
      <c r="E52" s="28">
        <f t="shared" si="20"/>
        <v>3470</v>
      </c>
      <c r="F52" s="28">
        <f t="shared" si="20"/>
        <v>3654</v>
      </c>
      <c r="G52" s="28">
        <f t="shared" si="20"/>
        <v>3825</v>
      </c>
      <c r="H52" s="28">
        <f t="shared" si="20"/>
        <v>3652</v>
      </c>
      <c r="I52" s="28">
        <f t="shared" si="20"/>
        <v>3548</v>
      </c>
      <c r="J52" s="28">
        <f t="shared" si="20"/>
        <v>3771</v>
      </c>
      <c r="K52" s="28">
        <f t="shared" si="20"/>
        <v>4085</v>
      </c>
      <c r="L52" s="147">
        <f t="shared" si="19"/>
        <v>8.33</v>
      </c>
      <c r="M52" s="147">
        <f>ROUND(ABS(K52-B52)/B52*100,2)</f>
        <v>19.03</v>
      </c>
    </row>
    <row r="53" spans="1:13" x14ac:dyDescent="0.3">
      <c r="A53" s="141" t="s">
        <v>10</v>
      </c>
      <c r="B53" s="145">
        <f>SUM(B54:B60)</f>
        <v>134691</v>
      </c>
      <c r="C53" s="145">
        <f t="shared" ref="C53:K53" si="21">SUM(C54:C60)</f>
        <v>145163</v>
      </c>
      <c r="D53" s="145">
        <f t="shared" si="21"/>
        <v>156849</v>
      </c>
      <c r="E53" s="145">
        <f t="shared" si="21"/>
        <v>169025</v>
      </c>
      <c r="F53" s="145">
        <f t="shared" si="21"/>
        <v>181569</v>
      </c>
      <c r="G53" s="145">
        <f t="shared" si="21"/>
        <v>193023</v>
      </c>
      <c r="H53" s="145">
        <f t="shared" si="21"/>
        <v>207610</v>
      </c>
      <c r="I53" s="145">
        <f t="shared" si="21"/>
        <v>211482</v>
      </c>
      <c r="J53" s="145">
        <f t="shared" si="21"/>
        <v>228421</v>
      </c>
      <c r="K53" s="145">
        <f t="shared" si="21"/>
        <v>249542</v>
      </c>
      <c r="L53" s="146">
        <f t="shared" si="1"/>
        <v>9.25</v>
      </c>
      <c r="M53" s="146">
        <f t="shared" si="2"/>
        <v>85.27</v>
      </c>
    </row>
    <row r="54" spans="1:13" x14ac:dyDescent="0.3">
      <c r="A54" s="26" t="s">
        <v>29</v>
      </c>
      <c r="B54" s="28">
        <f>B5</f>
        <v>19117</v>
      </c>
      <c r="C54" s="28">
        <f t="shared" ref="C54:K54" si="22">C5</f>
        <v>22996</v>
      </c>
      <c r="D54" s="28">
        <f t="shared" si="22"/>
        <v>26192</v>
      </c>
      <c r="E54" s="28">
        <f t="shared" si="22"/>
        <v>27867</v>
      </c>
      <c r="F54" s="28">
        <f t="shared" si="22"/>
        <v>30275</v>
      </c>
      <c r="G54" s="28">
        <f t="shared" si="22"/>
        <v>33305</v>
      </c>
      <c r="H54" s="28">
        <f t="shared" si="22"/>
        <v>36027</v>
      </c>
      <c r="I54" s="28">
        <f t="shared" si="22"/>
        <v>36073</v>
      </c>
      <c r="J54" s="28">
        <f t="shared" si="22"/>
        <v>39734</v>
      </c>
      <c r="K54" s="28">
        <f t="shared" si="22"/>
        <v>44084</v>
      </c>
      <c r="L54" s="147">
        <f t="shared" si="1"/>
        <v>10.95</v>
      </c>
      <c r="M54" s="147">
        <f t="shared" si="2"/>
        <v>130.6</v>
      </c>
    </row>
    <row r="55" spans="1:13" x14ac:dyDescent="0.3">
      <c r="A55" s="26" t="s">
        <v>27</v>
      </c>
      <c r="B55" s="28">
        <f>B15</f>
        <v>23174</v>
      </c>
      <c r="C55" s="28">
        <f t="shared" ref="C55:K55" si="23">C15</f>
        <v>24815</v>
      </c>
      <c r="D55" s="28">
        <f t="shared" si="23"/>
        <v>26696</v>
      </c>
      <c r="E55" s="28">
        <f t="shared" si="23"/>
        <v>28851</v>
      </c>
      <c r="F55" s="28">
        <f t="shared" si="23"/>
        <v>31368</v>
      </c>
      <c r="G55" s="28">
        <f t="shared" si="23"/>
        <v>31898</v>
      </c>
      <c r="H55" s="28">
        <f t="shared" si="23"/>
        <v>33925</v>
      </c>
      <c r="I55" s="28">
        <f t="shared" si="23"/>
        <v>34944</v>
      </c>
      <c r="J55" s="28">
        <f t="shared" si="23"/>
        <v>36743</v>
      </c>
      <c r="K55" s="28">
        <f t="shared" si="23"/>
        <v>39156</v>
      </c>
      <c r="L55" s="147">
        <f t="shared" si="1"/>
        <v>6.57</v>
      </c>
      <c r="M55" s="147">
        <f t="shared" si="2"/>
        <v>68.97</v>
      </c>
    </row>
    <row r="56" spans="1:13" x14ac:dyDescent="0.3">
      <c r="A56" s="26" t="s">
        <v>92</v>
      </c>
      <c r="B56" s="28">
        <f>B7</f>
        <v>26949</v>
      </c>
      <c r="C56" s="28">
        <f t="shared" ref="C56:K56" si="24">C7</f>
        <v>28006</v>
      </c>
      <c r="D56" s="28">
        <f t="shared" si="24"/>
        <v>28717</v>
      </c>
      <c r="E56" s="28">
        <f t="shared" si="24"/>
        <v>30229</v>
      </c>
      <c r="F56" s="28">
        <f t="shared" si="24"/>
        <v>30647</v>
      </c>
      <c r="G56" s="28">
        <f t="shared" si="24"/>
        <v>31281</v>
      </c>
      <c r="H56" s="28">
        <f t="shared" si="24"/>
        <v>33285</v>
      </c>
      <c r="I56" s="28">
        <f t="shared" si="24"/>
        <v>32906</v>
      </c>
      <c r="J56" s="28">
        <f t="shared" si="24"/>
        <v>34010</v>
      </c>
      <c r="K56" s="28">
        <f t="shared" si="24"/>
        <v>36701</v>
      </c>
      <c r="L56" s="147">
        <f t="shared" si="1"/>
        <v>7.91</v>
      </c>
      <c r="M56" s="147">
        <f t="shared" si="2"/>
        <v>36.19</v>
      </c>
    </row>
    <row r="57" spans="1:13" x14ac:dyDescent="0.3">
      <c r="A57" s="26" t="s">
        <v>90</v>
      </c>
      <c r="B57" s="28">
        <f>B8</f>
        <v>9916</v>
      </c>
      <c r="C57" s="28">
        <f t="shared" ref="C57:K57" si="25">C8</f>
        <v>9892</v>
      </c>
      <c r="D57" s="28">
        <f t="shared" si="25"/>
        <v>10797</v>
      </c>
      <c r="E57" s="28">
        <f t="shared" si="25"/>
        <v>12158</v>
      </c>
      <c r="F57" s="28">
        <f t="shared" si="25"/>
        <v>13163</v>
      </c>
      <c r="G57" s="28">
        <f t="shared" si="25"/>
        <v>14468</v>
      </c>
      <c r="H57" s="28">
        <f t="shared" si="25"/>
        <v>14397</v>
      </c>
      <c r="I57" s="28">
        <f t="shared" si="25"/>
        <v>14580</v>
      </c>
      <c r="J57" s="28">
        <f t="shared" si="25"/>
        <v>15230</v>
      </c>
      <c r="K57" s="28">
        <f t="shared" si="25"/>
        <v>15989</v>
      </c>
      <c r="L57" s="147">
        <f t="shared" si="1"/>
        <v>4.9800000000000004</v>
      </c>
      <c r="M57" s="147">
        <f t="shared" si="2"/>
        <v>61.24</v>
      </c>
    </row>
    <row r="58" spans="1:13" x14ac:dyDescent="0.3">
      <c r="A58" s="26" t="s">
        <v>89</v>
      </c>
      <c r="B58" s="28">
        <f>B9</f>
        <v>26913</v>
      </c>
      <c r="C58" s="28">
        <f t="shared" ref="C58:K58" si="26">C9</f>
        <v>27704</v>
      </c>
      <c r="D58" s="28">
        <f t="shared" si="26"/>
        <v>29522</v>
      </c>
      <c r="E58" s="28">
        <f t="shared" si="26"/>
        <v>31175</v>
      </c>
      <c r="F58" s="28">
        <f t="shared" si="26"/>
        <v>33265</v>
      </c>
      <c r="G58" s="28">
        <f t="shared" si="26"/>
        <v>36364</v>
      </c>
      <c r="H58" s="28">
        <f t="shared" si="26"/>
        <v>38870</v>
      </c>
      <c r="I58" s="28">
        <f t="shared" si="26"/>
        <v>39185</v>
      </c>
      <c r="J58" s="28">
        <f t="shared" si="26"/>
        <v>42423</v>
      </c>
      <c r="K58" s="28">
        <f t="shared" si="26"/>
        <v>46095</v>
      </c>
      <c r="L58" s="147">
        <f t="shared" si="1"/>
        <v>8.66</v>
      </c>
      <c r="M58" s="147">
        <f t="shared" si="2"/>
        <v>71.27</v>
      </c>
    </row>
    <row r="59" spans="1:13" x14ac:dyDescent="0.3">
      <c r="A59" s="26" t="s">
        <v>93</v>
      </c>
      <c r="B59" s="28">
        <f>B20+B24</f>
        <v>17756</v>
      </c>
      <c r="C59" s="28">
        <f t="shared" ref="C59:K59" si="27">C20+C24</f>
        <v>19600</v>
      </c>
      <c r="D59" s="28">
        <f t="shared" si="27"/>
        <v>21799</v>
      </c>
      <c r="E59" s="28">
        <f t="shared" si="27"/>
        <v>24946</v>
      </c>
      <c r="F59" s="28">
        <f t="shared" si="27"/>
        <v>28357</v>
      </c>
      <c r="G59" s="28">
        <f t="shared" si="27"/>
        <v>30895</v>
      </c>
      <c r="H59" s="28">
        <f t="shared" si="27"/>
        <v>35126</v>
      </c>
      <c r="I59" s="28">
        <f t="shared" si="27"/>
        <v>38536</v>
      </c>
      <c r="J59" s="28">
        <f t="shared" si="27"/>
        <v>43761</v>
      </c>
      <c r="K59" s="28">
        <f t="shared" si="27"/>
        <v>48844</v>
      </c>
      <c r="L59" s="147">
        <f>ROUND(ABS(K59-J59)/J59*100,2)</f>
        <v>11.62</v>
      </c>
      <c r="M59" s="147">
        <f>ROUND(ABS(K59-B59)/B59*100,2)</f>
        <v>175.08</v>
      </c>
    </row>
    <row r="60" spans="1:13" x14ac:dyDescent="0.3">
      <c r="A60" s="26" t="s">
        <v>24</v>
      </c>
      <c r="B60" s="28">
        <f>B22+B12</f>
        <v>10866</v>
      </c>
      <c r="C60" s="28">
        <f t="shared" ref="C60:K60" si="28">C22+C12</f>
        <v>12150</v>
      </c>
      <c r="D60" s="28">
        <f t="shared" si="28"/>
        <v>13126</v>
      </c>
      <c r="E60" s="28">
        <f t="shared" si="28"/>
        <v>13799</v>
      </c>
      <c r="F60" s="28">
        <f t="shared" si="28"/>
        <v>14494</v>
      </c>
      <c r="G60" s="28">
        <f t="shared" si="28"/>
        <v>14812</v>
      </c>
      <c r="H60" s="28">
        <f t="shared" si="28"/>
        <v>15980</v>
      </c>
      <c r="I60" s="28">
        <f t="shared" si="28"/>
        <v>15258</v>
      </c>
      <c r="J60" s="28">
        <f t="shared" si="28"/>
        <v>16520</v>
      </c>
      <c r="K60" s="28">
        <f t="shared" si="28"/>
        <v>18673</v>
      </c>
      <c r="L60" s="147">
        <f t="shared" si="1"/>
        <v>13.03</v>
      </c>
      <c r="M60" s="147">
        <f t="shared" si="2"/>
        <v>71.849999999999994</v>
      </c>
    </row>
    <row r="61" spans="1:13" x14ac:dyDescent="0.3">
      <c r="A61" s="141" t="s">
        <v>34</v>
      </c>
      <c r="B61" s="145">
        <f>B35+B51+B53</f>
        <v>327531</v>
      </c>
      <c r="C61" s="145">
        <f t="shared" ref="C61:K61" si="29">C35+C51+C53</f>
        <v>345015</v>
      </c>
      <c r="D61" s="145">
        <f t="shared" si="29"/>
        <v>368611</v>
      </c>
      <c r="E61" s="145">
        <f t="shared" si="29"/>
        <v>387765</v>
      </c>
      <c r="F61" s="145">
        <f t="shared" si="29"/>
        <v>410514</v>
      </c>
      <c r="G61" s="145">
        <f t="shared" si="29"/>
        <v>434233</v>
      </c>
      <c r="H61" s="145">
        <f t="shared" si="29"/>
        <v>456693</v>
      </c>
      <c r="I61" s="145">
        <f t="shared" si="29"/>
        <v>465236</v>
      </c>
      <c r="J61" s="145">
        <f t="shared" si="29"/>
        <v>493153</v>
      </c>
      <c r="K61" s="145">
        <f t="shared" si="29"/>
        <v>529144</v>
      </c>
      <c r="L61" s="146">
        <f t="shared" si="1"/>
        <v>7.3</v>
      </c>
      <c r="M61" s="146">
        <f t="shared" si="2"/>
        <v>61.56</v>
      </c>
    </row>
    <row r="63" spans="1:13" x14ac:dyDescent="0.3">
      <c r="B63" s="12"/>
      <c r="K63" s="12"/>
    </row>
    <row r="64" spans="1:13" x14ac:dyDescent="0.3">
      <c r="K64" s="8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70866-508B-4B6E-A935-D69C1F0B25B5}">
  <sheetPr>
    <tabColor rgb="FF00B050"/>
  </sheetPr>
  <dimension ref="A1:N67"/>
  <sheetViews>
    <sheetView topLeftCell="A36" workbookViewId="0">
      <selection activeCell="B26" sqref="B26"/>
    </sheetView>
  </sheetViews>
  <sheetFormatPr defaultRowHeight="14.4" x14ac:dyDescent="0.3"/>
  <cols>
    <col min="1" max="1" width="37" customWidth="1"/>
    <col min="2" max="11" width="8.6640625" customWidth="1"/>
    <col min="12" max="13" width="12.5546875" customWidth="1"/>
  </cols>
  <sheetData>
    <row r="1" spans="1:11" x14ac:dyDescent="0.3">
      <c r="A1" s="1" t="s">
        <v>181</v>
      </c>
    </row>
    <row r="3" spans="1:11" x14ac:dyDescent="0.3">
      <c r="A3" t="s">
        <v>103</v>
      </c>
      <c r="B3" t="s">
        <v>102</v>
      </c>
    </row>
    <row r="4" spans="1:11" x14ac:dyDescent="0.3">
      <c r="A4" t="s">
        <v>33</v>
      </c>
      <c r="B4" s="178" t="s">
        <v>0</v>
      </c>
      <c r="C4" s="178" t="s">
        <v>1</v>
      </c>
      <c r="D4" s="178" t="s">
        <v>2</v>
      </c>
      <c r="E4" s="178" t="s">
        <v>3</v>
      </c>
      <c r="F4" s="178" t="s">
        <v>116</v>
      </c>
      <c r="G4" s="178" t="s">
        <v>117</v>
      </c>
      <c r="H4" s="178" t="s">
        <v>118</v>
      </c>
      <c r="I4" s="178" t="s">
        <v>32</v>
      </c>
      <c r="J4" s="178" t="s">
        <v>142</v>
      </c>
      <c r="K4" s="178" t="s">
        <v>143</v>
      </c>
    </row>
    <row r="5" spans="1:11" x14ac:dyDescent="0.3">
      <c r="A5" t="s">
        <v>139</v>
      </c>
      <c r="B5">
        <v>3010</v>
      </c>
      <c r="C5">
        <v>3033</v>
      </c>
      <c r="D5">
        <v>3120</v>
      </c>
      <c r="E5">
        <v>3076</v>
      </c>
      <c r="F5">
        <v>3254</v>
      </c>
      <c r="G5">
        <v>3445</v>
      </c>
      <c r="H5">
        <v>3319</v>
      </c>
      <c r="I5">
        <v>3274</v>
      </c>
      <c r="J5">
        <v>3431</v>
      </c>
      <c r="K5">
        <v>3390</v>
      </c>
    </row>
    <row r="6" spans="1:11" x14ac:dyDescent="0.3">
      <c r="A6" t="s">
        <v>18</v>
      </c>
      <c r="B6">
        <v>9923</v>
      </c>
      <c r="C6">
        <v>10803</v>
      </c>
      <c r="D6">
        <v>11410</v>
      </c>
      <c r="E6">
        <v>12144</v>
      </c>
      <c r="F6">
        <v>12764</v>
      </c>
      <c r="G6">
        <v>13620</v>
      </c>
      <c r="H6">
        <v>14620</v>
      </c>
      <c r="I6">
        <v>14801</v>
      </c>
      <c r="J6">
        <v>15438</v>
      </c>
      <c r="K6">
        <v>16141</v>
      </c>
    </row>
    <row r="7" spans="1:11" x14ac:dyDescent="0.3">
      <c r="A7" t="s">
        <v>29</v>
      </c>
      <c r="B7">
        <v>17055</v>
      </c>
      <c r="C7">
        <v>19682</v>
      </c>
      <c r="D7">
        <v>22114</v>
      </c>
      <c r="E7">
        <v>24097</v>
      </c>
      <c r="F7">
        <v>26153</v>
      </c>
      <c r="G7">
        <v>29224</v>
      </c>
      <c r="H7">
        <v>32072</v>
      </c>
      <c r="I7">
        <v>33153</v>
      </c>
      <c r="J7">
        <v>36283</v>
      </c>
      <c r="K7">
        <v>40226</v>
      </c>
    </row>
    <row r="8" spans="1:11" x14ac:dyDescent="0.3">
      <c r="A8" t="s">
        <v>15</v>
      </c>
      <c r="B8">
        <v>21977</v>
      </c>
      <c r="C8">
        <v>22219</v>
      </c>
      <c r="D8">
        <v>24038</v>
      </c>
      <c r="E8">
        <v>25522</v>
      </c>
      <c r="F8">
        <v>26678</v>
      </c>
      <c r="G8">
        <v>28691</v>
      </c>
      <c r="H8">
        <v>30569</v>
      </c>
      <c r="I8">
        <v>32982</v>
      </c>
      <c r="J8">
        <v>35276</v>
      </c>
      <c r="K8">
        <v>37262</v>
      </c>
    </row>
    <row r="9" spans="1:11" x14ac:dyDescent="0.3">
      <c r="A9" t="s">
        <v>92</v>
      </c>
      <c r="B9">
        <v>23063</v>
      </c>
      <c r="C9">
        <v>24508</v>
      </c>
      <c r="D9">
        <v>25252</v>
      </c>
      <c r="E9">
        <v>27222</v>
      </c>
      <c r="F9">
        <v>27610</v>
      </c>
      <c r="G9">
        <v>28340</v>
      </c>
      <c r="H9">
        <v>30162</v>
      </c>
      <c r="I9">
        <v>30571</v>
      </c>
      <c r="J9">
        <v>31678</v>
      </c>
      <c r="K9">
        <v>34511</v>
      </c>
    </row>
    <row r="10" spans="1:11" x14ac:dyDescent="0.3">
      <c r="A10" t="s">
        <v>90</v>
      </c>
      <c r="B10">
        <v>8870</v>
      </c>
      <c r="C10">
        <v>8858</v>
      </c>
      <c r="D10">
        <v>10019</v>
      </c>
      <c r="E10">
        <v>11055</v>
      </c>
      <c r="F10">
        <v>12225</v>
      </c>
      <c r="G10">
        <v>13287</v>
      </c>
      <c r="H10">
        <v>13077</v>
      </c>
      <c r="I10">
        <v>13461</v>
      </c>
      <c r="J10">
        <v>14099</v>
      </c>
      <c r="K10">
        <v>14863</v>
      </c>
    </row>
    <row r="11" spans="1:11" x14ac:dyDescent="0.3">
      <c r="A11" t="s">
        <v>89</v>
      </c>
      <c r="B11">
        <v>23639</v>
      </c>
      <c r="C11">
        <v>25420</v>
      </c>
      <c r="D11">
        <v>27271</v>
      </c>
      <c r="E11">
        <v>28954</v>
      </c>
      <c r="F11">
        <v>31709</v>
      </c>
      <c r="G11">
        <v>34670</v>
      </c>
      <c r="H11">
        <v>37230</v>
      </c>
      <c r="I11">
        <v>37338</v>
      </c>
      <c r="J11">
        <v>40591</v>
      </c>
      <c r="K11">
        <v>44024</v>
      </c>
    </row>
    <row r="12" spans="1:11" x14ac:dyDescent="0.3">
      <c r="A12" t="s">
        <v>87</v>
      </c>
      <c r="B12">
        <v>18423</v>
      </c>
      <c r="C12">
        <v>19555</v>
      </c>
      <c r="D12">
        <v>21613</v>
      </c>
      <c r="E12">
        <v>21901</v>
      </c>
      <c r="F12">
        <v>21674</v>
      </c>
      <c r="G12">
        <v>21784</v>
      </c>
      <c r="H12">
        <v>22200</v>
      </c>
      <c r="I12">
        <v>23119</v>
      </c>
      <c r="J12">
        <v>23265</v>
      </c>
      <c r="K12">
        <v>25665</v>
      </c>
    </row>
    <row r="13" spans="1:11" x14ac:dyDescent="0.3">
      <c r="A13" t="s">
        <v>94</v>
      </c>
      <c r="B13">
        <v>7419</v>
      </c>
      <c r="C13">
        <v>7734</v>
      </c>
      <c r="D13">
        <v>9748</v>
      </c>
      <c r="E13">
        <v>11457</v>
      </c>
      <c r="F13">
        <v>12852</v>
      </c>
      <c r="G13">
        <v>15026</v>
      </c>
      <c r="H13">
        <v>15102</v>
      </c>
      <c r="I13">
        <v>16789</v>
      </c>
      <c r="J13">
        <v>18370</v>
      </c>
      <c r="K13">
        <v>19808</v>
      </c>
    </row>
    <row r="14" spans="1:11" x14ac:dyDescent="0.3">
      <c r="A14" t="s">
        <v>137</v>
      </c>
      <c r="B14">
        <v>1587</v>
      </c>
      <c r="C14">
        <v>1612</v>
      </c>
      <c r="D14">
        <v>1752</v>
      </c>
      <c r="E14">
        <v>1914</v>
      </c>
      <c r="F14">
        <v>1904</v>
      </c>
      <c r="G14">
        <v>2016</v>
      </c>
      <c r="H14">
        <v>2178</v>
      </c>
      <c r="I14">
        <v>2050</v>
      </c>
      <c r="J14">
        <v>2196</v>
      </c>
      <c r="K14">
        <v>2443</v>
      </c>
    </row>
    <row r="15" spans="1:11" x14ac:dyDescent="0.3">
      <c r="A15" t="s">
        <v>91</v>
      </c>
      <c r="B15">
        <v>5018</v>
      </c>
      <c r="C15">
        <v>5170</v>
      </c>
      <c r="D15">
        <v>5174</v>
      </c>
      <c r="E15">
        <v>5334</v>
      </c>
      <c r="F15">
        <v>5577</v>
      </c>
      <c r="G15">
        <v>5567</v>
      </c>
      <c r="H15">
        <v>5906</v>
      </c>
      <c r="I15">
        <v>6118</v>
      </c>
      <c r="J15">
        <v>6519</v>
      </c>
      <c r="K15">
        <v>7029</v>
      </c>
    </row>
    <row r="16" spans="1:11" x14ac:dyDescent="0.3">
      <c r="A16" t="s">
        <v>95</v>
      </c>
      <c r="B16">
        <v>442</v>
      </c>
      <c r="C16">
        <v>432</v>
      </c>
      <c r="D16">
        <v>675</v>
      </c>
      <c r="E16">
        <v>179</v>
      </c>
      <c r="F16">
        <v>230</v>
      </c>
      <c r="G16">
        <v>260</v>
      </c>
      <c r="H16">
        <v>312</v>
      </c>
      <c r="I16">
        <v>341</v>
      </c>
      <c r="J16">
        <v>540</v>
      </c>
      <c r="K16">
        <v>693</v>
      </c>
    </row>
    <row r="17" spans="1:11" x14ac:dyDescent="0.3">
      <c r="A17" t="s">
        <v>27</v>
      </c>
      <c r="B17">
        <v>21559</v>
      </c>
      <c r="C17">
        <v>23012</v>
      </c>
      <c r="D17">
        <v>24552</v>
      </c>
      <c r="E17">
        <v>26585</v>
      </c>
      <c r="F17">
        <v>28921</v>
      </c>
      <c r="G17">
        <v>29100</v>
      </c>
      <c r="H17">
        <v>30763</v>
      </c>
      <c r="I17">
        <v>31882</v>
      </c>
      <c r="J17">
        <v>33886</v>
      </c>
      <c r="K17">
        <v>36098</v>
      </c>
    </row>
    <row r="18" spans="1:11" x14ac:dyDescent="0.3">
      <c r="A18" t="s">
        <v>77</v>
      </c>
      <c r="B18">
        <v>40041</v>
      </c>
      <c r="C18">
        <v>41525</v>
      </c>
      <c r="D18">
        <v>43156</v>
      </c>
      <c r="E18">
        <v>43430</v>
      </c>
      <c r="F18">
        <v>45300</v>
      </c>
      <c r="G18">
        <v>47137</v>
      </c>
      <c r="H18">
        <v>48823</v>
      </c>
      <c r="I18">
        <v>49411</v>
      </c>
      <c r="J18">
        <v>50453</v>
      </c>
      <c r="K18">
        <v>50842</v>
      </c>
    </row>
    <row r="19" spans="1:11" x14ac:dyDescent="0.3">
      <c r="A19" t="s">
        <v>17</v>
      </c>
      <c r="B19">
        <v>10249</v>
      </c>
      <c r="C19">
        <v>10772</v>
      </c>
      <c r="D19">
        <v>11627</v>
      </c>
      <c r="E19">
        <v>11662</v>
      </c>
      <c r="F19">
        <v>11816</v>
      </c>
      <c r="G19">
        <v>12335</v>
      </c>
      <c r="H19">
        <v>12818</v>
      </c>
      <c r="I19">
        <v>12130</v>
      </c>
      <c r="J19">
        <v>12962</v>
      </c>
      <c r="K19">
        <v>13534</v>
      </c>
    </row>
    <row r="20" spans="1:11" x14ac:dyDescent="0.3">
      <c r="A20" t="s">
        <v>141</v>
      </c>
      <c r="B20">
        <v>22707</v>
      </c>
      <c r="C20">
        <v>24281</v>
      </c>
      <c r="D20">
        <v>24231</v>
      </c>
      <c r="E20">
        <v>26722</v>
      </c>
      <c r="F20">
        <v>28413</v>
      </c>
      <c r="G20">
        <v>30469</v>
      </c>
      <c r="H20">
        <v>32288</v>
      </c>
      <c r="I20">
        <v>33137</v>
      </c>
      <c r="J20">
        <v>35760</v>
      </c>
      <c r="K20">
        <v>38635</v>
      </c>
    </row>
    <row r="21" spans="1:11" x14ac:dyDescent="0.3">
      <c r="A21" t="s">
        <v>85</v>
      </c>
      <c r="B21">
        <v>4872</v>
      </c>
      <c r="C21">
        <v>5006</v>
      </c>
      <c r="D21">
        <v>5575</v>
      </c>
      <c r="E21">
        <v>6043</v>
      </c>
      <c r="F21">
        <v>6518</v>
      </c>
      <c r="G21">
        <v>6765</v>
      </c>
      <c r="H21">
        <v>6742</v>
      </c>
      <c r="I21">
        <v>7042</v>
      </c>
      <c r="J21">
        <v>7317</v>
      </c>
      <c r="K21">
        <v>7522</v>
      </c>
    </row>
    <row r="22" spans="1:11" x14ac:dyDescent="0.3">
      <c r="A22" t="s">
        <v>136</v>
      </c>
      <c r="B22">
        <v>9811</v>
      </c>
      <c r="C22">
        <v>11223</v>
      </c>
      <c r="D22">
        <v>12544</v>
      </c>
      <c r="E22">
        <v>15078</v>
      </c>
      <c r="F22">
        <v>18047</v>
      </c>
      <c r="G22">
        <v>20180</v>
      </c>
      <c r="H22">
        <v>23571</v>
      </c>
      <c r="I22">
        <v>26911</v>
      </c>
      <c r="J22">
        <v>31641</v>
      </c>
      <c r="K22">
        <v>36979</v>
      </c>
    </row>
    <row r="23" spans="1:11" x14ac:dyDescent="0.3">
      <c r="A23" t="s">
        <v>140</v>
      </c>
      <c r="B23">
        <v>4857</v>
      </c>
      <c r="C23">
        <v>4997</v>
      </c>
      <c r="D23">
        <v>5370</v>
      </c>
      <c r="E23">
        <v>5448</v>
      </c>
      <c r="F23">
        <v>5967</v>
      </c>
      <c r="G23">
        <v>6482</v>
      </c>
      <c r="H23">
        <v>6868</v>
      </c>
      <c r="I23">
        <v>6800</v>
      </c>
      <c r="J23">
        <v>7315</v>
      </c>
      <c r="K23">
        <v>7831</v>
      </c>
    </row>
    <row r="24" spans="1:11" x14ac:dyDescent="0.3">
      <c r="A24" t="s">
        <v>24</v>
      </c>
      <c r="B24">
        <v>6967</v>
      </c>
      <c r="C24">
        <v>7956</v>
      </c>
      <c r="D24">
        <v>8706</v>
      </c>
      <c r="E24">
        <v>9022</v>
      </c>
      <c r="F24">
        <v>9605</v>
      </c>
      <c r="G24">
        <v>9731</v>
      </c>
      <c r="H24">
        <v>10697</v>
      </c>
      <c r="I24">
        <v>10429</v>
      </c>
      <c r="J24">
        <v>11102</v>
      </c>
      <c r="K24">
        <v>11584</v>
      </c>
    </row>
    <row r="25" spans="1:11" x14ac:dyDescent="0.3">
      <c r="A25" t="s">
        <v>25</v>
      </c>
      <c r="B25">
        <v>4824</v>
      </c>
      <c r="C25">
        <v>4851</v>
      </c>
      <c r="D25">
        <v>4813</v>
      </c>
      <c r="E25">
        <v>4473</v>
      </c>
      <c r="F25">
        <v>4660</v>
      </c>
      <c r="G25">
        <v>4653</v>
      </c>
      <c r="H25">
        <v>4187</v>
      </c>
      <c r="I25">
        <v>4041</v>
      </c>
      <c r="J25">
        <v>4042</v>
      </c>
      <c r="K25">
        <v>4060</v>
      </c>
    </row>
    <row r="26" spans="1:11" x14ac:dyDescent="0.3">
      <c r="A26" t="s">
        <v>138</v>
      </c>
      <c r="B26">
        <v>5231</v>
      </c>
      <c r="C26">
        <v>5619</v>
      </c>
      <c r="D26">
        <v>6157</v>
      </c>
      <c r="E26">
        <v>6765</v>
      </c>
      <c r="F26">
        <v>7706</v>
      </c>
      <c r="G26">
        <v>8098</v>
      </c>
      <c r="H26">
        <v>8520</v>
      </c>
      <c r="I26">
        <v>8516</v>
      </c>
      <c r="J26">
        <v>9310</v>
      </c>
      <c r="K26">
        <v>8988</v>
      </c>
    </row>
    <row r="27" spans="1:11" x14ac:dyDescent="0.3">
      <c r="A27" t="s">
        <v>98</v>
      </c>
      <c r="B27">
        <v>1722</v>
      </c>
      <c r="C27">
        <v>1710</v>
      </c>
      <c r="D27">
        <v>1780</v>
      </c>
      <c r="E27">
        <v>1361</v>
      </c>
      <c r="F27">
        <v>1356</v>
      </c>
      <c r="G27">
        <v>1442</v>
      </c>
      <c r="H27">
        <v>1538</v>
      </c>
      <c r="I27">
        <v>1585</v>
      </c>
      <c r="J27">
        <v>1645</v>
      </c>
      <c r="K27">
        <v>1766</v>
      </c>
    </row>
    <row r="28" spans="1:11" x14ac:dyDescent="0.3">
      <c r="A28" t="s">
        <v>14</v>
      </c>
      <c r="B28">
        <v>6004</v>
      </c>
      <c r="C28">
        <v>6090</v>
      </c>
      <c r="D28">
        <v>6540</v>
      </c>
      <c r="E28">
        <v>6986</v>
      </c>
      <c r="F28">
        <v>7483</v>
      </c>
      <c r="G28">
        <v>8001</v>
      </c>
      <c r="H28">
        <v>7964</v>
      </c>
      <c r="I28">
        <v>8156</v>
      </c>
      <c r="J28">
        <v>8632</v>
      </c>
      <c r="K28">
        <v>9042</v>
      </c>
    </row>
    <row r="29" spans="1:11" x14ac:dyDescent="0.3">
      <c r="A29" t="s">
        <v>88</v>
      </c>
      <c r="B29">
        <v>2254</v>
      </c>
      <c r="C29">
        <v>2242</v>
      </c>
      <c r="D29">
        <v>2346</v>
      </c>
      <c r="E29">
        <v>2379</v>
      </c>
      <c r="F29">
        <v>2443</v>
      </c>
      <c r="G29">
        <v>2467</v>
      </c>
      <c r="H29">
        <v>2510</v>
      </c>
      <c r="I29">
        <v>2222</v>
      </c>
      <c r="J29">
        <v>2372</v>
      </c>
      <c r="K29">
        <v>2395</v>
      </c>
    </row>
    <row r="30" spans="1:11" x14ac:dyDescent="0.3">
      <c r="A30" t="s">
        <v>13</v>
      </c>
      <c r="B30">
        <v>3910</v>
      </c>
      <c r="C30">
        <v>3680</v>
      </c>
      <c r="D30">
        <v>4020</v>
      </c>
      <c r="E30">
        <v>4123</v>
      </c>
      <c r="F30">
        <v>4267</v>
      </c>
      <c r="G30">
        <v>4621</v>
      </c>
      <c r="H30">
        <v>4789</v>
      </c>
      <c r="I30">
        <v>4557</v>
      </c>
      <c r="J30">
        <v>4232</v>
      </c>
      <c r="K30">
        <v>4354</v>
      </c>
    </row>
    <row r="31" spans="1:11" x14ac:dyDescent="0.3">
      <c r="A31" t="s">
        <v>31</v>
      </c>
      <c r="B31">
        <v>3920</v>
      </c>
      <c r="C31">
        <v>4117</v>
      </c>
      <c r="D31">
        <v>4208</v>
      </c>
      <c r="E31">
        <v>4435</v>
      </c>
      <c r="F31">
        <v>4621</v>
      </c>
      <c r="G31">
        <v>4913</v>
      </c>
      <c r="H31">
        <v>5155</v>
      </c>
      <c r="I31">
        <v>5146</v>
      </c>
      <c r="J31">
        <v>5194</v>
      </c>
      <c r="K31">
        <v>5293</v>
      </c>
    </row>
    <row r="32" spans="1:11" x14ac:dyDescent="0.3">
      <c r="A32" t="s">
        <v>34</v>
      </c>
      <c r="B32">
        <v>289354</v>
      </c>
      <c r="C32">
        <v>306107</v>
      </c>
      <c r="D32">
        <v>327811</v>
      </c>
      <c r="E32">
        <v>347367</v>
      </c>
      <c r="F32">
        <v>369753</v>
      </c>
      <c r="G32">
        <v>392324</v>
      </c>
      <c r="H32">
        <v>413980</v>
      </c>
      <c r="I32">
        <v>425962</v>
      </c>
      <c r="J32">
        <v>453549</v>
      </c>
      <c r="K32">
        <v>484978</v>
      </c>
    </row>
    <row r="35" spans="1:14" x14ac:dyDescent="0.3">
      <c r="A35" s="1" t="s">
        <v>181</v>
      </c>
    </row>
    <row r="36" spans="1:14" s="1" customFormat="1" ht="28.8" x14ac:dyDescent="0.3">
      <c r="A36" s="30" t="s">
        <v>75</v>
      </c>
      <c r="B36" s="158" t="s">
        <v>0</v>
      </c>
      <c r="C36" s="158" t="s">
        <v>1</v>
      </c>
      <c r="D36" s="158" t="s">
        <v>2</v>
      </c>
      <c r="E36" s="158" t="s">
        <v>3</v>
      </c>
      <c r="F36" s="158" t="s">
        <v>116</v>
      </c>
      <c r="G36" s="158" t="s">
        <v>117</v>
      </c>
      <c r="H36" s="158" t="s">
        <v>118</v>
      </c>
      <c r="I36" s="158" t="s">
        <v>32</v>
      </c>
      <c r="J36" s="158" t="s">
        <v>142</v>
      </c>
      <c r="K36" s="158" t="s">
        <v>143</v>
      </c>
      <c r="L36" s="158" t="s">
        <v>179</v>
      </c>
      <c r="M36" s="158" t="s">
        <v>182</v>
      </c>
    </row>
    <row r="37" spans="1:14" x14ac:dyDescent="0.3">
      <c r="A37" s="141" t="s">
        <v>68</v>
      </c>
      <c r="B37" s="145">
        <f>SUM(B38:B52)</f>
        <v>168562</v>
      </c>
      <c r="C37" s="145">
        <f t="shared" ref="C37:J37" si="0">SUM(C38:C52)</f>
        <v>175184</v>
      </c>
      <c r="D37" s="145">
        <f t="shared" si="0"/>
        <v>186324</v>
      </c>
      <c r="E37" s="145">
        <f t="shared" si="0"/>
        <v>193599</v>
      </c>
      <c r="F37" s="145">
        <f t="shared" si="0"/>
        <v>202619</v>
      </c>
      <c r="G37" s="145">
        <f t="shared" si="0"/>
        <v>214233</v>
      </c>
      <c r="H37" s="145">
        <f t="shared" si="0"/>
        <v>222391</v>
      </c>
      <c r="I37" s="145">
        <f t="shared" si="0"/>
        <v>228377</v>
      </c>
      <c r="J37" s="145">
        <f t="shared" si="0"/>
        <v>239332</v>
      </c>
      <c r="K37" s="145">
        <f>SUM(K38:K52)</f>
        <v>251872</v>
      </c>
      <c r="L37" s="146">
        <f>ROUND(ABS(K37-J37)/J37*100,2)</f>
        <v>5.24</v>
      </c>
      <c r="M37" s="146">
        <f>ROUND(ABS(K37-B37)/B37*100,2)</f>
        <v>49.42</v>
      </c>
    </row>
    <row r="38" spans="1:14" x14ac:dyDescent="0.3">
      <c r="A38" s="26" t="s">
        <v>18</v>
      </c>
      <c r="B38" s="28">
        <f>B6</f>
        <v>9923</v>
      </c>
      <c r="C38" s="28">
        <f t="shared" ref="C38:J38" si="1">C6</f>
        <v>10803</v>
      </c>
      <c r="D38" s="28">
        <f t="shared" si="1"/>
        <v>11410</v>
      </c>
      <c r="E38" s="28">
        <f t="shared" si="1"/>
        <v>12144</v>
      </c>
      <c r="F38" s="28">
        <f t="shared" si="1"/>
        <v>12764</v>
      </c>
      <c r="G38" s="28">
        <f t="shared" si="1"/>
        <v>13620</v>
      </c>
      <c r="H38" s="28">
        <f t="shared" si="1"/>
        <v>14620</v>
      </c>
      <c r="I38" s="28">
        <f t="shared" si="1"/>
        <v>14801</v>
      </c>
      <c r="J38" s="28">
        <f t="shared" si="1"/>
        <v>15438</v>
      </c>
      <c r="K38" s="28">
        <f>K6</f>
        <v>16141</v>
      </c>
      <c r="L38" s="147">
        <f t="shared" ref="L38:L63" si="2">ROUND(ABS(K38-J38)/J38*100,2)</f>
        <v>4.55</v>
      </c>
      <c r="M38" s="147">
        <f t="shared" ref="M38:M63" si="3">ROUND(ABS(K38-B38)/B38*100,2)</f>
        <v>62.66</v>
      </c>
    </row>
    <row r="39" spans="1:14" x14ac:dyDescent="0.3">
      <c r="A39" s="26" t="s">
        <v>15</v>
      </c>
      <c r="B39" s="28">
        <f>B8</f>
        <v>21977</v>
      </c>
      <c r="C39" s="28">
        <f t="shared" ref="C39:J39" si="4">C8</f>
        <v>22219</v>
      </c>
      <c r="D39" s="28">
        <f t="shared" si="4"/>
        <v>24038</v>
      </c>
      <c r="E39" s="28">
        <f t="shared" si="4"/>
        <v>25522</v>
      </c>
      <c r="F39" s="28">
        <f t="shared" si="4"/>
        <v>26678</v>
      </c>
      <c r="G39" s="28">
        <f t="shared" si="4"/>
        <v>28691</v>
      </c>
      <c r="H39" s="28">
        <f t="shared" si="4"/>
        <v>30569</v>
      </c>
      <c r="I39" s="28">
        <f t="shared" si="4"/>
        <v>32982</v>
      </c>
      <c r="J39" s="28">
        <f t="shared" si="4"/>
        <v>35276</v>
      </c>
      <c r="K39" s="28">
        <f>K8</f>
        <v>37262</v>
      </c>
      <c r="L39" s="147">
        <f t="shared" si="2"/>
        <v>5.63</v>
      </c>
      <c r="M39" s="147">
        <f t="shared" si="3"/>
        <v>69.55</v>
      </c>
    </row>
    <row r="40" spans="1:14" x14ac:dyDescent="0.3">
      <c r="A40" s="26" t="s">
        <v>87</v>
      </c>
      <c r="B40" s="28">
        <f>B12</f>
        <v>18423</v>
      </c>
      <c r="C40" s="28">
        <f t="shared" ref="C40:J40" si="5">C12</f>
        <v>19555</v>
      </c>
      <c r="D40" s="28">
        <f t="shared" si="5"/>
        <v>21613</v>
      </c>
      <c r="E40" s="28">
        <f t="shared" si="5"/>
        <v>21901</v>
      </c>
      <c r="F40" s="28">
        <f t="shared" si="5"/>
        <v>21674</v>
      </c>
      <c r="G40" s="28">
        <f t="shared" si="5"/>
        <v>21784</v>
      </c>
      <c r="H40" s="28">
        <f t="shared" si="5"/>
        <v>22200</v>
      </c>
      <c r="I40" s="28">
        <f t="shared" si="5"/>
        <v>23119</v>
      </c>
      <c r="J40" s="28">
        <f t="shared" si="5"/>
        <v>23265</v>
      </c>
      <c r="K40" s="28">
        <f>K12</f>
        <v>25665</v>
      </c>
      <c r="L40" s="147">
        <f t="shared" si="2"/>
        <v>10.32</v>
      </c>
      <c r="M40" s="147">
        <f t="shared" si="3"/>
        <v>39.31</v>
      </c>
    </row>
    <row r="41" spans="1:14" x14ac:dyDescent="0.3">
      <c r="A41" s="26" t="s">
        <v>91</v>
      </c>
      <c r="B41" s="28">
        <f>B15</f>
        <v>5018</v>
      </c>
      <c r="C41" s="28">
        <f t="shared" ref="C41:J41" si="6">C15</f>
        <v>5170</v>
      </c>
      <c r="D41" s="28">
        <f t="shared" si="6"/>
        <v>5174</v>
      </c>
      <c r="E41" s="28">
        <f t="shared" si="6"/>
        <v>5334</v>
      </c>
      <c r="F41" s="28">
        <f t="shared" si="6"/>
        <v>5577</v>
      </c>
      <c r="G41" s="28">
        <f t="shared" si="6"/>
        <v>5567</v>
      </c>
      <c r="H41" s="28">
        <f t="shared" si="6"/>
        <v>5906</v>
      </c>
      <c r="I41" s="28">
        <f t="shared" si="6"/>
        <v>6118</v>
      </c>
      <c r="J41" s="28">
        <f t="shared" si="6"/>
        <v>6519</v>
      </c>
      <c r="K41" s="28">
        <f>K15</f>
        <v>7029</v>
      </c>
      <c r="L41" s="147">
        <f t="shared" si="2"/>
        <v>7.82</v>
      </c>
      <c r="M41" s="147">
        <f t="shared" si="3"/>
        <v>40.08</v>
      </c>
    </row>
    <row r="42" spans="1:14" x14ac:dyDescent="0.3">
      <c r="A42" s="26" t="s">
        <v>106</v>
      </c>
      <c r="B42" s="28">
        <f>B16+B13+B27</f>
        <v>9583</v>
      </c>
      <c r="C42" s="28">
        <f t="shared" ref="C42:J42" si="7">C16+C13+C27</f>
        <v>9876</v>
      </c>
      <c r="D42" s="28">
        <f t="shared" si="7"/>
        <v>12203</v>
      </c>
      <c r="E42" s="28">
        <f t="shared" si="7"/>
        <v>12997</v>
      </c>
      <c r="F42" s="28">
        <f t="shared" si="7"/>
        <v>14438</v>
      </c>
      <c r="G42" s="28">
        <f t="shared" si="7"/>
        <v>16728</v>
      </c>
      <c r="H42" s="28">
        <f t="shared" si="7"/>
        <v>16952</v>
      </c>
      <c r="I42" s="28">
        <f t="shared" si="7"/>
        <v>18715</v>
      </c>
      <c r="J42" s="28">
        <f t="shared" si="7"/>
        <v>20555</v>
      </c>
      <c r="K42" s="28">
        <f>K16+K13+K27</f>
        <v>22267</v>
      </c>
      <c r="L42" s="147">
        <f>ROUND(ABS(K42-J42)/J42*100,2)</f>
        <v>8.33</v>
      </c>
      <c r="M42" s="147">
        <f>ROUND(ABS(K42-B42)/B42*100,2)</f>
        <v>132.36000000000001</v>
      </c>
      <c r="N42" s="12"/>
    </row>
    <row r="43" spans="1:14" x14ac:dyDescent="0.3">
      <c r="A43" s="26" t="s">
        <v>77</v>
      </c>
      <c r="B43" s="28">
        <f>B18</f>
        <v>40041</v>
      </c>
      <c r="C43" s="28">
        <f t="shared" ref="C43:J43" si="8">C18</f>
        <v>41525</v>
      </c>
      <c r="D43" s="28">
        <f t="shared" si="8"/>
        <v>43156</v>
      </c>
      <c r="E43" s="28">
        <f t="shared" si="8"/>
        <v>43430</v>
      </c>
      <c r="F43" s="28">
        <f t="shared" si="8"/>
        <v>45300</v>
      </c>
      <c r="G43" s="28">
        <f t="shared" si="8"/>
        <v>47137</v>
      </c>
      <c r="H43" s="28">
        <f t="shared" si="8"/>
        <v>48823</v>
      </c>
      <c r="I43" s="28">
        <f t="shared" si="8"/>
        <v>49411</v>
      </c>
      <c r="J43" s="28">
        <f t="shared" si="8"/>
        <v>50453</v>
      </c>
      <c r="K43" s="28">
        <f>K18</f>
        <v>50842</v>
      </c>
      <c r="L43" s="147">
        <f>ROUND(ABS(K43-J43)/J43*100,2)</f>
        <v>0.77</v>
      </c>
      <c r="M43" s="147">
        <f>ROUND(ABS(K43-B43)/B43*100,2)</f>
        <v>26.97</v>
      </c>
    </row>
    <row r="44" spans="1:14" x14ac:dyDescent="0.3">
      <c r="A44" s="26" t="s">
        <v>17</v>
      </c>
      <c r="B44" s="28">
        <f>B19</f>
        <v>10249</v>
      </c>
      <c r="C44" s="28">
        <f t="shared" ref="C44:J44" si="9">C19</f>
        <v>10772</v>
      </c>
      <c r="D44" s="28">
        <f t="shared" si="9"/>
        <v>11627</v>
      </c>
      <c r="E44" s="28">
        <f t="shared" si="9"/>
        <v>11662</v>
      </c>
      <c r="F44" s="28">
        <f t="shared" si="9"/>
        <v>11816</v>
      </c>
      <c r="G44" s="28">
        <f t="shared" si="9"/>
        <v>12335</v>
      </c>
      <c r="H44" s="28">
        <f t="shared" si="9"/>
        <v>12818</v>
      </c>
      <c r="I44" s="28">
        <f t="shared" si="9"/>
        <v>12130</v>
      </c>
      <c r="J44" s="28">
        <f t="shared" si="9"/>
        <v>12962</v>
      </c>
      <c r="K44" s="28">
        <f>K19</f>
        <v>13534</v>
      </c>
      <c r="L44" s="147">
        <f t="shared" si="2"/>
        <v>4.41</v>
      </c>
      <c r="M44" s="147">
        <f t="shared" si="3"/>
        <v>32.049999999999997</v>
      </c>
    </row>
    <row r="45" spans="1:14" x14ac:dyDescent="0.3">
      <c r="A45" s="26" t="s">
        <v>86</v>
      </c>
      <c r="B45" s="28">
        <f>B20</f>
        <v>22707</v>
      </c>
      <c r="C45" s="28">
        <f t="shared" ref="C45:J45" si="10">C20</f>
        <v>24281</v>
      </c>
      <c r="D45" s="28">
        <f t="shared" si="10"/>
        <v>24231</v>
      </c>
      <c r="E45" s="28">
        <f t="shared" si="10"/>
        <v>26722</v>
      </c>
      <c r="F45" s="28">
        <f t="shared" si="10"/>
        <v>28413</v>
      </c>
      <c r="G45" s="28">
        <f t="shared" si="10"/>
        <v>30469</v>
      </c>
      <c r="H45" s="28">
        <f t="shared" si="10"/>
        <v>32288</v>
      </c>
      <c r="I45" s="28">
        <f t="shared" si="10"/>
        <v>33137</v>
      </c>
      <c r="J45" s="28">
        <f t="shared" si="10"/>
        <v>35760</v>
      </c>
      <c r="K45" s="28">
        <f>K20</f>
        <v>38635</v>
      </c>
      <c r="L45" s="147">
        <f t="shared" si="2"/>
        <v>8.0399999999999991</v>
      </c>
      <c r="M45" s="147">
        <f t="shared" si="3"/>
        <v>70.150000000000006</v>
      </c>
    </row>
    <row r="46" spans="1:14" x14ac:dyDescent="0.3">
      <c r="A46" s="26" t="s">
        <v>21</v>
      </c>
      <c r="B46" s="28">
        <f>B23</f>
        <v>4857</v>
      </c>
      <c r="C46" s="28">
        <f t="shared" ref="C46:J46" si="11">C23</f>
        <v>4997</v>
      </c>
      <c r="D46" s="28">
        <f t="shared" si="11"/>
        <v>5370</v>
      </c>
      <c r="E46" s="28">
        <f t="shared" si="11"/>
        <v>5448</v>
      </c>
      <c r="F46" s="28">
        <f t="shared" si="11"/>
        <v>5967</v>
      </c>
      <c r="G46" s="28">
        <f t="shared" si="11"/>
        <v>6482</v>
      </c>
      <c r="H46" s="28">
        <f t="shared" si="11"/>
        <v>6868</v>
      </c>
      <c r="I46" s="28">
        <f t="shared" si="11"/>
        <v>6800</v>
      </c>
      <c r="J46" s="28">
        <f t="shared" si="11"/>
        <v>7315</v>
      </c>
      <c r="K46" s="28">
        <f>K23</f>
        <v>7831</v>
      </c>
      <c r="L46" s="147">
        <f t="shared" si="2"/>
        <v>7.05</v>
      </c>
      <c r="M46" s="147">
        <f t="shared" si="3"/>
        <v>61.23</v>
      </c>
    </row>
    <row r="47" spans="1:14" x14ac:dyDescent="0.3">
      <c r="A47" s="26" t="s">
        <v>85</v>
      </c>
      <c r="B47" s="28">
        <f>B21</f>
        <v>4872</v>
      </c>
      <c r="C47" s="28">
        <f t="shared" ref="C47:J47" si="12">C21</f>
        <v>5006</v>
      </c>
      <c r="D47" s="28">
        <f t="shared" si="12"/>
        <v>5575</v>
      </c>
      <c r="E47" s="28">
        <f t="shared" si="12"/>
        <v>6043</v>
      </c>
      <c r="F47" s="28">
        <f t="shared" si="12"/>
        <v>6518</v>
      </c>
      <c r="G47" s="28">
        <f t="shared" si="12"/>
        <v>6765</v>
      </c>
      <c r="H47" s="28">
        <f t="shared" si="12"/>
        <v>6742</v>
      </c>
      <c r="I47" s="28">
        <f t="shared" si="12"/>
        <v>7042</v>
      </c>
      <c r="J47" s="28">
        <f t="shared" si="12"/>
        <v>7317</v>
      </c>
      <c r="K47" s="28">
        <f>K21</f>
        <v>7522</v>
      </c>
      <c r="L47" s="147">
        <f t="shared" si="2"/>
        <v>2.8</v>
      </c>
      <c r="M47" s="147">
        <f t="shared" si="3"/>
        <v>54.39</v>
      </c>
    </row>
    <row r="48" spans="1:14" x14ac:dyDescent="0.3">
      <c r="A48" s="26" t="s">
        <v>25</v>
      </c>
      <c r="B48" s="28">
        <f>B25</f>
        <v>4824</v>
      </c>
      <c r="C48" s="28">
        <f t="shared" ref="C48:J48" si="13">C25</f>
        <v>4851</v>
      </c>
      <c r="D48" s="28">
        <f t="shared" si="13"/>
        <v>4813</v>
      </c>
      <c r="E48" s="28">
        <f t="shared" si="13"/>
        <v>4473</v>
      </c>
      <c r="F48" s="28">
        <f t="shared" si="13"/>
        <v>4660</v>
      </c>
      <c r="G48" s="28">
        <f t="shared" si="13"/>
        <v>4653</v>
      </c>
      <c r="H48" s="28">
        <f t="shared" si="13"/>
        <v>4187</v>
      </c>
      <c r="I48" s="28">
        <f t="shared" si="13"/>
        <v>4041</v>
      </c>
      <c r="J48" s="28">
        <f t="shared" si="13"/>
        <v>4042</v>
      </c>
      <c r="K48" s="28">
        <f>K25</f>
        <v>4060</v>
      </c>
      <c r="L48" s="147">
        <f t="shared" si="2"/>
        <v>0.45</v>
      </c>
      <c r="M48" s="147">
        <f t="shared" si="3"/>
        <v>15.84</v>
      </c>
    </row>
    <row r="49" spans="1:13" x14ac:dyDescent="0.3">
      <c r="A49" s="26" t="s">
        <v>14</v>
      </c>
      <c r="B49" s="28">
        <f>B28</f>
        <v>6004</v>
      </c>
      <c r="C49" s="28">
        <f t="shared" ref="C49:J49" si="14">C28</f>
        <v>6090</v>
      </c>
      <c r="D49" s="28">
        <f t="shared" si="14"/>
        <v>6540</v>
      </c>
      <c r="E49" s="28">
        <f t="shared" si="14"/>
        <v>6986</v>
      </c>
      <c r="F49" s="28">
        <f t="shared" si="14"/>
        <v>7483</v>
      </c>
      <c r="G49" s="28">
        <f t="shared" si="14"/>
        <v>8001</v>
      </c>
      <c r="H49" s="28">
        <f t="shared" si="14"/>
        <v>7964</v>
      </c>
      <c r="I49" s="28">
        <f t="shared" si="14"/>
        <v>8156</v>
      </c>
      <c r="J49" s="28">
        <f t="shared" si="14"/>
        <v>8632</v>
      </c>
      <c r="K49" s="28">
        <f>K28</f>
        <v>9042</v>
      </c>
      <c r="L49" s="147">
        <f t="shared" si="2"/>
        <v>4.75</v>
      </c>
      <c r="M49" s="147">
        <f t="shared" si="3"/>
        <v>50.6</v>
      </c>
    </row>
    <row r="50" spans="1:13" x14ac:dyDescent="0.3">
      <c r="A50" s="26" t="s">
        <v>88</v>
      </c>
      <c r="B50" s="28">
        <f>B29</f>
        <v>2254</v>
      </c>
      <c r="C50" s="28">
        <f t="shared" ref="C50:J50" si="15">C29</f>
        <v>2242</v>
      </c>
      <c r="D50" s="28">
        <f t="shared" si="15"/>
        <v>2346</v>
      </c>
      <c r="E50" s="28">
        <f t="shared" si="15"/>
        <v>2379</v>
      </c>
      <c r="F50" s="28">
        <f t="shared" si="15"/>
        <v>2443</v>
      </c>
      <c r="G50" s="28">
        <f t="shared" si="15"/>
        <v>2467</v>
      </c>
      <c r="H50" s="28">
        <f t="shared" si="15"/>
        <v>2510</v>
      </c>
      <c r="I50" s="28">
        <f t="shared" si="15"/>
        <v>2222</v>
      </c>
      <c r="J50" s="28">
        <f t="shared" si="15"/>
        <v>2372</v>
      </c>
      <c r="K50" s="28">
        <f>K29</f>
        <v>2395</v>
      </c>
      <c r="L50" s="147">
        <f t="shared" si="2"/>
        <v>0.97</v>
      </c>
      <c r="M50" s="147">
        <f t="shared" si="3"/>
        <v>6.26</v>
      </c>
    </row>
    <row r="51" spans="1:13" x14ac:dyDescent="0.3">
      <c r="A51" s="26" t="s">
        <v>13</v>
      </c>
      <c r="B51" s="28">
        <f>B30</f>
        <v>3910</v>
      </c>
      <c r="C51" s="28">
        <f t="shared" ref="C51:J51" si="16">C30</f>
        <v>3680</v>
      </c>
      <c r="D51" s="28">
        <f t="shared" si="16"/>
        <v>4020</v>
      </c>
      <c r="E51" s="28">
        <f t="shared" si="16"/>
        <v>4123</v>
      </c>
      <c r="F51" s="28">
        <f t="shared" si="16"/>
        <v>4267</v>
      </c>
      <c r="G51" s="28">
        <f t="shared" si="16"/>
        <v>4621</v>
      </c>
      <c r="H51" s="28">
        <f t="shared" si="16"/>
        <v>4789</v>
      </c>
      <c r="I51" s="28">
        <f t="shared" si="16"/>
        <v>4557</v>
      </c>
      <c r="J51" s="28">
        <f t="shared" si="16"/>
        <v>4232</v>
      </c>
      <c r="K51" s="28">
        <f>K30</f>
        <v>4354</v>
      </c>
      <c r="L51" s="147">
        <f t="shared" si="2"/>
        <v>2.88</v>
      </c>
      <c r="M51" s="147">
        <f t="shared" si="3"/>
        <v>11.36</v>
      </c>
    </row>
    <row r="52" spans="1:13" x14ac:dyDescent="0.3">
      <c r="A52" s="26" t="s">
        <v>31</v>
      </c>
      <c r="B52" s="28">
        <f>B31</f>
        <v>3920</v>
      </c>
      <c r="C52" s="28">
        <f t="shared" ref="C52:J52" si="17">C31</f>
        <v>4117</v>
      </c>
      <c r="D52" s="28">
        <f t="shared" si="17"/>
        <v>4208</v>
      </c>
      <c r="E52" s="28">
        <f t="shared" si="17"/>
        <v>4435</v>
      </c>
      <c r="F52" s="28">
        <f t="shared" si="17"/>
        <v>4621</v>
      </c>
      <c r="G52" s="28">
        <f t="shared" si="17"/>
        <v>4913</v>
      </c>
      <c r="H52" s="28">
        <f t="shared" si="17"/>
        <v>5155</v>
      </c>
      <c r="I52" s="28">
        <f t="shared" si="17"/>
        <v>5146</v>
      </c>
      <c r="J52" s="28">
        <f t="shared" si="17"/>
        <v>5194</v>
      </c>
      <c r="K52" s="28">
        <f>K31</f>
        <v>5293</v>
      </c>
      <c r="L52" s="147">
        <f t="shared" si="2"/>
        <v>1.91</v>
      </c>
      <c r="M52" s="147">
        <f t="shared" si="3"/>
        <v>35.03</v>
      </c>
    </row>
    <row r="53" spans="1:13" x14ac:dyDescent="0.3">
      <c r="A53" s="141" t="s">
        <v>30</v>
      </c>
      <c r="B53" s="145">
        <f>B54</f>
        <v>3010</v>
      </c>
      <c r="C53" s="145">
        <f t="shared" ref="C53:J53" si="18">C54</f>
        <v>3033</v>
      </c>
      <c r="D53" s="145">
        <f t="shared" si="18"/>
        <v>3120</v>
      </c>
      <c r="E53" s="145">
        <f t="shared" si="18"/>
        <v>3076</v>
      </c>
      <c r="F53" s="145">
        <f t="shared" si="18"/>
        <v>3254</v>
      </c>
      <c r="G53" s="145">
        <f t="shared" si="18"/>
        <v>3445</v>
      </c>
      <c r="H53" s="145">
        <f t="shared" si="18"/>
        <v>3319</v>
      </c>
      <c r="I53" s="145">
        <f t="shared" si="18"/>
        <v>3274</v>
      </c>
      <c r="J53" s="145">
        <f t="shared" si="18"/>
        <v>3431</v>
      </c>
      <c r="K53" s="145">
        <f>K54</f>
        <v>3390</v>
      </c>
      <c r="L53" s="146">
        <f t="shared" si="2"/>
        <v>1.19</v>
      </c>
      <c r="M53" s="146">
        <f t="shared" si="3"/>
        <v>12.62</v>
      </c>
    </row>
    <row r="54" spans="1:13" x14ac:dyDescent="0.3">
      <c r="A54" s="26" t="s">
        <v>139</v>
      </c>
      <c r="B54" s="28">
        <f>B5</f>
        <v>3010</v>
      </c>
      <c r="C54" s="28">
        <f t="shared" ref="C54:J54" si="19">C5</f>
        <v>3033</v>
      </c>
      <c r="D54" s="28">
        <f t="shared" si="19"/>
        <v>3120</v>
      </c>
      <c r="E54" s="28">
        <f t="shared" si="19"/>
        <v>3076</v>
      </c>
      <c r="F54" s="28">
        <f t="shared" si="19"/>
        <v>3254</v>
      </c>
      <c r="G54" s="28">
        <f t="shared" si="19"/>
        <v>3445</v>
      </c>
      <c r="H54" s="28">
        <f t="shared" si="19"/>
        <v>3319</v>
      </c>
      <c r="I54" s="28">
        <f t="shared" si="19"/>
        <v>3274</v>
      </c>
      <c r="J54" s="28">
        <f t="shared" si="19"/>
        <v>3431</v>
      </c>
      <c r="K54" s="28">
        <f>K5</f>
        <v>3390</v>
      </c>
      <c r="L54" s="147">
        <f t="shared" si="2"/>
        <v>1.19</v>
      </c>
      <c r="M54" s="147">
        <f t="shared" si="3"/>
        <v>12.62</v>
      </c>
    </row>
    <row r="55" spans="1:13" x14ac:dyDescent="0.3">
      <c r="A55" s="141" t="s">
        <v>10</v>
      </c>
      <c r="B55" s="145">
        <f>SUM(B56:B62)</f>
        <v>117782</v>
      </c>
      <c r="C55" s="145">
        <f t="shared" ref="C55:J55" si="20">SUM(C56:C62)</f>
        <v>127890</v>
      </c>
      <c r="D55" s="145">
        <f t="shared" si="20"/>
        <v>138367</v>
      </c>
      <c r="E55" s="145">
        <f t="shared" si="20"/>
        <v>150692</v>
      </c>
      <c r="F55" s="145">
        <f t="shared" si="20"/>
        <v>163880</v>
      </c>
      <c r="G55" s="145">
        <f t="shared" si="20"/>
        <v>174646</v>
      </c>
      <c r="H55" s="145">
        <f t="shared" si="20"/>
        <v>188270</v>
      </c>
      <c r="I55" s="145">
        <f t="shared" si="20"/>
        <v>194311</v>
      </c>
      <c r="J55" s="145">
        <f t="shared" si="20"/>
        <v>210786</v>
      </c>
      <c r="K55" s="145">
        <f>SUM(K56:K62)</f>
        <v>229716</v>
      </c>
      <c r="L55" s="146">
        <f t="shared" si="2"/>
        <v>8.98</v>
      </c>
      <c r="M55" s="146">
        <f t="shared" si="3"/>
        <v>95.03</v>
      </c>
    </row>
    <row r="56" spans="1:13" x14ac:dyDescent="0.3">
      <c r="A56" s="26" t="s">
        <v>29</v>
      </c>
      <c r="B56" s="28">
        <f>B7</f>
        <v>17055</v>
      </c>
      <c r="C56" s="28">
        <f t="shared" ref="C56:J56" si="21">C7</f>
        <v>19682</v>
      </c>
      <c r="D56" s="28">
        <f t="shared" si="21"/>
        <v>22114</v>
      </c>
      <c r="E56" s="28">
        <f t="shared" si="21"/>
        <v>24097</v>
      </c>
      <c r="F56" s="28">
        <f t="shared" si="21"/>
        <v>26153</v>
      </c>
      <c r="G56" s="28">
        <f t="shared" si="21"/>
        <v>29224</v>
      </c>
      <c r="H56" s="28">
        <f t="shared" si="21"/>
        <v>32072</v>
      </c>
      <c r="I56" s="28">
        <f t="shared" si="21"/>
        <v>33153</v>
      </c>
      <c r="J56" s="28">
        <f t="shared" si="21"/>
        <v>36283</v>
      </c>
      <c r="K56" s="28">
        <f>K7</f>
        <v>40226</v>
      </c>
      <c r="L56" s="147">
        <f t="shared" si="2"/>
        <v>10.87</v>
      </c>
      <c r="M56" s="147">
        <f t="shared" si="3"/>
        <v>135.86000000000001</v>
      </c>
    </row>
    <row r="57" spans="1:13" x14ac:dyDescent="0.3">
      <c r="A57" s="26" t="s">
        <v>92</v>
      </c>
      <c r="B57" s="28">
        <f>B9</f>
        <v>23063</v>
      </c>
      <c r="C57" s="28">
        <f t="shared" ref="C57:J57" si="22">C9</f>
        <v>24508</v>
      </c>
      <c r="D57" s="28">
        <f t="shared" si="22"/>
        <v>25252</v>
      </c>
      <c r="E57" s="28">
        <f t="shared" si="22"/>
        <v>27222</v>
      </c>
      <c r="F57" s="28">
        <f t="shared" si="22"/>
        <v>27610</v>
      </c>
      <c r="G57" s="28">
        <f t="shared" si="22"/>
        <v>28340</v>
      </c>
      <c r="H57" s="28">
        <f t="shared" si="22"/>
        <v>30162</v>
      </c>
      <c r="I57" s="28">
        <f t="shared" si="22"/>
        <v>30571</v>
      </c>
      <c r="J57" s="28">
        <f t="shared" si="22"/>
        <v>31678</v>
      </c>
      <c r="K57" s="28">
        <f>K9</f>
        <v>34511</v>
      </c>
      <c r="L57" s="147">
        <f t="shared" si="2"/>
        <v>8.94</v>
      </c>
      <c r="M57" s="147">
        <f t="shared" si="3"/>
        <v>49.64</v>
      </c>
    </row>
    <row r="58" spans="1:13" x14ac:dyDescent="0.3">
      <c r="A58" s="26" t="s">
        <v>90</v>
      </c>
      <c r="B58" s="28">
        <f>B10</f>
        <v>8870</v>
      </c>
      <c r="C58" s="28">
        <f t="shared" ref="C58:J58" si="23">C10</f>
        <v>8858</v>
      </c>
      <c r="D58" s="28">
        <f t="shared" si="23"/>
        <v>10019</v>
      </c>
      <c r="E58" s="28">
        <f t="shared" si="23"/>
        <v>11055</v>
      </c>
      <c r="F58" s="28">
        <f t="shared" si="23"/>
        <v>12225</v>
      </c>
      <c r="G58" s="28">
        <f t="shared" si="23"/>
        <v>13287</v>
      </c>
      <c r="H58" s="28">
        <f t="shared" si="23"/>
        <v>13077</v>
      </c>
      <c r="I58" s="28">
        <f t="shared" si="23"/>
        <v>13461</v>
      </c>
      <c r="J58" s="28">
        <f t="shared" si="23"/>
        <v>14099</v>
      </c>
      <c r="K58" s="28">
        <f>K10</f>
        <v>14863</v>
      </c>
      <c r="L58" s="147">
        <f t="shared" si="2"/>
        <v>5.42</v>
      </c>
      <c r="M58" s="147">
        <f t="shared" si="3"/>
        <v>67.56</v>
      </c>
    </row>
    <row r="59" spans="1:13" x14ac:dyDescent="0.3">
      <c r="A59" s="26" t="s">
        <v>89</v>
      </c>
      <c r="B59" s="28">
        <f>B11</f>
        <v>23639</v>
      </c>
      <c r="C59" s="28">
        <f t="shared" ref="C59:J59" si="24">C11</f>
        <v>25420</v>
      </c>
      <c r="D59" s="28">
        <f t="shared" si="24"/>
        <v>27271</v>
      </c>
      <c r="E59" s="28">
        <f t="shared" si="24"/>
        <v>28954</v>
      </c>
      <c r="F59" s="28">
        <f t="shared" si="24"/>
        <v>31709</v>
      </c>
      <c r="G59" s="28">
        <f t="shared" si="24"/>
        <v>34670</v>
      </c>
      <c r="H59" s="28">
        <f t="shared" si="24"/>
        <v>37230</v>
      </c>
      <c r="I59" s="28">
        <f t="shared" si="24"/>
        <v>37338</v>
      </c>
      <c r="J59" s="28">
        <f t="shared" si="24"/>
        <v>40591</v>
      </c>
      <c r="K59" s="28">
        <f>K11</f>
        <v>44024</v>
      </c>
      <c r="L59" s="147">
        <f t="shared" si="2"/>
        <v>8.4600000000000009</v>
      </c>
      <c r="M59" s="147">
        <f t="shared" si="3"/>
        <v>86.23</v>
      </c>
    </row>
    <row r="60" spans="1:13" x14ac:dyDescent="0.3">
      <c r="A60" s="26" t="s">
        <v>27</v>
      </c>
      <c r="B60" s="28">
        <f>B17</f>
        <v>21559</v>
      </c>
      <c r="C60" s="28">
        <f t="shared" ref="C60:J60" si="25">C17</f>
        <v>23012</v>
      </c>
      <c r="D60" s="28">
        <f t="shared" si="25"/>
        <v>24552</v>
      </c>
      <c r="E60" s="28">
        <f t="shared" si="25"/>
        <v>26585</v>
      </c>
      <c r="F60" s="28">
        <f t="shared" si="25"/>
        <v>28921</v>
      </c>
      <c r="G60" s="28">
        <f t="shared" si="25"/>
        <v>29100</v>
      </c>
      <c r="H60" s="28">
        <f t="shared" si="25"/>
        <v>30763</v>
      </c>
      <c r="I60" s="28">
        <f t="shared" si="25"/>
        <v>31882</v>
      </c>
      <c r="J60" s="28">
        <f t="shared" si="25"/>
        <v>33886</v>
      </c>
      <c r="K60" s="28">
        <f>K17</f>
        <v>36098</v>
      </c>
      <c r="L60" s="147">
        <f t="shared" si="2"/>
        <v>6.53</v>
      </c>
      <c r="M60" s="147">
        <f t="shared" si="3"/>
        <v>67.44</v>
      </c>
    </row>
    <row r="61" spans="1:13" x14ac:dyDescent="0.3">
      <c r="A61" s="26" t="s">
        <v>93</v>
      </c>
      <c r="B61" s="28">
        <f>B22+B26</f>
        <v>15042</v>
      </c>
      <c r="C61" s="28">
        <f t="shared" ref="C61:J61" si="26">C22+C26</f>
        <v>16842</v>
      </c>
      <c r="D61" s="28">
        <f t="shared" si="26"/>
        <v>18701</v>
      </c>
      <c r="E61" s="28">
        <f t="shared" si="26"/>
        <v>21843</v>
      </c>
      <c r="F61" s="28">
        <f t="shared" si="26"/>
        <v>25753</v>
      </c>
      <c r="G61" s="28">
        <f t="shared" si="26"/>
        <v>28278</v>
      </c>
      <c r="H61" s="28">
        <f t="shared" si="26"/>
        <v>32091</v>
      </c>
      <c r="I61" s="28">
        <f t="shared" si="26"/>
        <v>35427</v>
      </c>
      <c r="J61" s="28">
        <f t="shared" si="26"/>
        <v>40951</v>
      </c>
      <c r="K61" s="28">
        <f>K22+K26</f>
        <v>45967</v>
      </c>
      <c r="L61" s="147">
        <f>ROUND(ABS(K61-J61)/J61*100,2)</f>
        <v>12.25</v>
      </c>
      <c r="M61" s="147">
        <f>ROUND(ABS(K61-B61)/B61*100,2)</f>
        <v>205.59</v>
      </c>
    </row>
    <row r="62" spans="1:13" x14ac:dyDescent="0.3">
      <c r="A62" s="26" t="s">
        <v>24</v>
      </c>
      <c r="B62" s="28">
        <f>B24+B14</f>
        <v>8554</v>
      </c>
      <c r="C62" s="28">
        <f t="shared" ref="C62:J62" si="27">C24+C14</f>
        <v>9568</v>
      </c>
      <c r="D62" s="28">
        <f t="shared" si="27"/>
        <v>10458</v>
      </c>
      <c r="E62" s="28">
        <f t="shared" si="27"/>
        <v>10936</v>
      </c>
      <c r="F62" s="28">
        <f t="shared" si="27"/>
        <v>11509</v>
      </c>
      <c r="G62" s="28">
        <f t="shared" si="27"/>
        <v>11747</v>
      </c>
      <c r="H62" s="28">
        <f t="shared" si="27"/>
        <v>12875</v>
      </c>
      <c r="I62" s="28">
        <f t="shared" si="27"/>
        <v>12479</v>
      </c>
      <c r="J62" s="28">
        <f t="shared" si="27"/>
        <v>13298</v>
      </c>
      <c r="K62" s="28">
        <f>K24+K14</f>
        <v>14027</v>
      </c>
      <c r="L62" s="147">
        <f t="shared" si="2"/>
        <v>5.48</v>
      </c>
      <c r="M62" s="147">
        <f t="shared" si="3"/>
        <v>63.98</v>
      </c>
    </row>
    <row r="63" spans="1:13" x14ac:dyDescent="0.3">
      <c r="A63" s="141" t="s">
        <v>34</v>
      </c>
      <c r="B63" s="145">
        <f>B37+B53+B55</f>
        <v>289354</v>
      </c>
      <c r="C63" s="145">
        <f t="shared" ref="C63:J63" si="28">C37+C53+C55</f>
        <v>306107</v>
      </c>
      <c r="D63" s="145">
        <f t="shared" si="28"/>
        <v>327811</v>
      </c>
      <c r="E63" s="145">
        <f t="shared" si="28"/>
        <v>347367</v>
      </c>
      <c r="F63" s="145">
        <f t="shared" si="28"/>
        <v>369753</v>
      </c>
      <c r="G63" s="145">
        <f t="shared" si="28"/>
        <v>392324</v>
      </c>
      <c r="H63" s="145">
        <f t="shared" si="28"/>
        <v>413980</v>
      </c>
      <c r="I63" s="145">
        <f t="shared" si="28"/>
        <v>425962</v>
      </c>
      <c r="J63" s="145">
        <f t="shared" si="28"/>
        <v>453549</v>
      </c>
      <c r="K63" s="145">
        <f>K37+K53+K55</f>
        <v>484978</v>
      </c>
      <c r="L63" s="146">
        <f t="shared" si="2"/>
        <v>6.93</v>
      </c>
      <c r="M63" s="146">
        <f t="shared" si="3"/>
        <v>67.61</v>
      </c>
    </row>
    <row r="65" spans="2:2" x14ac:dyDescent="0.3">
      <c r="B65" s="12"/>
    </row>
    <row r="66" spans="2:2" x14ac:dyDescent="0.3">
      <c r="B66" s="12"/>
    </row>
    <row r="67" spans="2:2" x14ac:dyDescent="0.3">
      <c r="B67" s="183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3F7BA-7BD9-438B-BFE5-3616784A79AB}">
  <sheetPr>
    <tabColor rgb="FF00B050"/>
  </sheetPr>
  <dimension ref="A1:M66"/>
  <sheetViews>
    <sheetView topLeftCell="A35" zoomScale="120" zoomScaleNormal="120" workbookViewId="0">
      <selection activeCell="G69" sqref="G69"/>
    </sheetView>
  </sheetViews>
  <sheetFormatPr defaultRowHeight="14.4" x14ac:dyDescent="0.3"/>
  <cols>
    <col min="1" max="1" width="35.5546875" customWidth="1"/>
    <col min="2" max="10" width="9.33203125" customWidth="1"/>
    <col min="11" max="11" width="13.5546875" customWidth="1"/>
    <col min="12" max="12" width="11.33203125" customWidth="1"/>
    <col min="13" max="13" width="12.44140625" customWidth="1"/>
  </cols>
  <sheetData>
    <row r="1" spans="1:11" x14ac:dyDescent="0.3">
      <c r="A1" s="1" t="s">
        <v>132</v>
      </c>
    </row>
    <row r="2" spans="1:11" x14ac:dyDescent="0.3">
      <c r="A2" s="1"/>
    </row>
    <row r="3" spans="1:11" x14ac:dyDescent="0.3">
      <c r="A3" t="s">
        <v>115</v>
      </c>
      <c r="B3" t="s">
        <v>102</v>
      </c>
    </row>
    <row r="4" spans="1:11" x14ac:dyDescent="0.3">
      <c r="A4" t="s">
        <v>33</v>
      </c>
      <c r="B4" s="171" t="s">
        <v>0</v>
      </c>
      <c r="C4" s="171" t="s">
        <v>1</v>
      </c>
      <c r="D4" s="171" t="s">
        <v>2</v>
      </c>
      <c r="E4" s="171" t="s">
        <v>3</v>
      </c>
      <c r="F4" s="171" t="s">
        <v>116</v>
      </c>
      <c r="G4" s="171" t="s">
        <v>117</v>
      </c>
      <c r="H4" s="171" t="s">
        <v>118</v>
      </c>
      <c r="I4" s="171" t="s">
        <v>32</v>
      </c>
      <c r="J4" s="171" t="s">
        <v>142</v>
      </c>
      <c r="K4" s="171" t="s">
        <v>143</v>
      </c>
    </row>
    <row r="5" spans="1:11" x14ac:dyDescent="0.3">
      <c r="A5" t="s">
        <v>139</v>
      </c>
      <c r="B5">
        <v>422</v>
      </c>
      <c r="C5">
        <v>490</v>
      </c>
      <c r="D5">
        <v>481</v>
      </c>
      <c r="E5">
        <v>394</v>
      </c>
      <c r="F5">
        <v>400</v>
      </c>
      <c r="G5">
        <v>380</v>
      </c>
      <c r="H5">
        <v>333</v>
      </c>
      <c r="I5">
        <v>274</v>
      </c>
      <c r="J5">
        <v>340</v>
      </c>
      <c r="K5">
        <v>695</v>
      </c>
    </row>
    <row r="6" spans="1:11" x14ac:dyDescent="0.3">
      <c r="A6" t="s">
        <v>18</v>
      </c>
      <c r="B6">
        <v>850</v>
      </c>
      <c r="C6">
        <v>846</v>
      </c>
      <c r="D6">
        <v>986</v>
      </c>
      <c r="E6">
        <v>916</v>
      </c>
      <c r="F6">
        <v>837</v>
      </c>
      <c r="G6">
        <v>851</v>
      </c>
      <c r="H6">
        <v>888</v>
      </c>
      <c r="I6">
        <v>957</v>
      </c>
      <c r="J6">
        <v>974</v>
      </c>
      <c r="K6">
        <v>1113</v>
      </c>
    </row>
    <row r="7" spans="1:11" x14ac:dyDescent="0.3">
      <c r="A7" t="s">
        <v>29</v>
      </c>
      <c r="B7">
        <v>2062</v>
      </c>
      <c r="C7">
        <v>3314</v>
      </c>
      <c r="D7">
        <v>4078</v>
      </c>
      <c r="E7">
        <v>3770</v>
      </c>
      <c r="F7">
        <v>4122</v>
      </c>
      <c r="G7">
        <v>4081</v>
      </c>
      <c r="H7">
        <v>3955</v>
      </c>
      <c r="I7">
        <v>2920</v>
      </c>
      <c r="J7">
        <v>3451</v>
      </c>
      <c r="K7">
        <v>3858</v>
      </c>
    </row>
    <row r="8" spans="1:11" x14ac:dyDescent="0.3">
      <c r="A8" t="s">
        <v>15</v>
      </c>
      <c r="B8">
        <v>3061</v>
      </c>
      <c r="C8">
        <v>3220</v>
      </c>
      <c r="D8">
        <v>3556</v>
      </c>
      <c r="E8">
        <v>3884</v>
      </c>
      <c r="F8">
        <v>4055</v>
      </c>
      <c r="G8">
        <v>4099</v>
      </c>
      <c r="H8">
        <v>4615</v>
      </c>
      <c r="I8">
        <v>5018</v>
      </c>
      <c r="J8">
        <v>4954</v>
      </c>
      <c r="K8">
        <v>5254</v>
      </c>
    </row>
    <row r="9" spans="1:11" x14ac:dyDescent="0.3">
      <c r="A9" t="s">
        <v>92</v>
      </c>
      <c r="B9">
        <v>3886</v>
      </c>
      <c r="C9">
        <v>3498</v>
      </c>
      <c r="D9">
        <v>3465</v>
      </c>
      <c r="E9">
        <v>3007</v>
      </c>
      <c r="F9">
        <v>3037</v>
      </c>
      <c r="G9">
        <v>2941</v>
      </c>
      <c r="H9">
        <v>3123</v>
      </c>
      <c r="I9">
        <v>2335</v>
      </c>
      <c r="J9">
        <v>2332</v>
      </c>
      <c r="K9">
        <v>2190</v>
      </c>
    </row>
    <row r="10" spans="1:11" x14ac:dyDescent="0.3">
      <c r="A10" t="s">
        <v>90</v>
      </c>
      <c r="B10">
        <v>1046</v>
      </c>
      <c r="C10">
        <v>1034</v>
      </c>
      <c r="D10">
        <v>778</v>
      </c>
      <c r="E10">
        <v>1103</v>
      </c>
      <c r="F10">
        <v>938</v>
      </c>
      <c r="G10">
        <v>1181</v>
      </c>
      <c r="H10">
        <v>1320</v>
      </c>
      <c r="I10">
        <v>1119</v>
      </c>
      <c r="J10">
        <v>1131</v>
      </c>
      <c r="K10">
        <v>1126</v>
      </c>
    </row>
    <row r="11" spans="1:11" x14ac:dyDescent="0.3">
      <c r="A11" t="s">
        <v>89</v>
      </c>
      <c r="B11">
        <v>3274</v>
      </c>
      <c r="C11">
        <v>2284</v>
      </c>
      <c r="D11">
        <v>2251</v>
      </c>
      <c r="E11">
        <v>2221</v>
      </c>
      <c r="F11">
        <v>1556</v>
      </c>
      <c r="G11">
        <v>1694</v>
      </c>
      <c r="H11">
        <v>1640</v>
      </c>
      <c r="I11">
        <v>1847</v>
      </c>
      <c r="J11">
        <v>1832</v>
      </c>
      <c r="K11">
        <v>2071</v>
      </c>
    </row>
    <row r="12" spans="1:11" x14ac:dyDescent="0.3">
      <c r="A12" t="s">
        <v>87</v>
      </c>
      <c r="B12">
        <v>2021</v>
      </c>
      <c r="C12">
        <v>1988</v>
      </c>
      <c r="D12">
        <v>2294</v>
      </c>
      <c r="E12">
        <v>1846</v>
      </c>
      <c r="F12">
        <v>1828</v>
      </c>
      <c r="G12">
        <v>1689</v>
      </c>
      <c r="H12">
        <v>1366</v>
      </c>
      <c r="I12">
        <v>1816</v>
      </c>
      <c r="J12">
        <v>1163</v>
      </c>
      <c r="K12">
        <v>1482</v>
      </c>
    </row>
    <row r="13" spans="1:11" x14ac:dyDescent="0.3">
      <c r="A13" t="s">
        <v>94</v>
      </c>
      <c r="B13">
        <v>429</v>
      </c>
      <c r="C13">
        <v>374</v>
      </c>
      <c r="D13">
        <v>298</v>
      </c>
      <c r="E13">
        <v>436</v>
      </c>
      <c r="F13">
        <v>561</v>
      </c>
      <c r="G13">
        <v>555</v>
      </c>
      <c r="H13">
        <v>855</v>
      </c>
      <c r="I13">
        <v>916</v>
      </c>
      <c r="J13">
        <v>876</v>
      </c>
      <c r="K13">
        <v>1077</v>
      </c>
    </row>
    <row r="14" spans="1:11" x14ac:dyDescent="0.3">
      <c r="A14" t="s">
        <v>137</v>
      </c>
      <c r="B14">
        <v>778</v>
      </c>
      <c r="C14">
        <v>859</v>
      </c>
      <c r="D14">
        <v>862</v>
      </c>
      <c r="E14">
        <v>876</v>
      </c>
      <c r="F14">
        <v>906</v>
      </c>
      <c r="G14">
        <v>930</v>
      </c>
      <c r="H14">
        <v>717</v>
      </c>
      <c r="I14">
        <v>803</v>
      </c>
      <c r="J14">
        <v>888</v>
      </c>
      <c r="K14">
        <v>1285</v>
      </c>
    </row>
    <row r="15" spans="1:11" x14ac:dyDescent="0.3">
      <c r="A15" t="s">
        <v>91</v>
      </c>
      <c r="B15">
        <v>522</v>
      </c>
      <c r="C15">
        <v>414</v>
      </c>
      <c r="D15">
        <v>409</v>
      </c>
      <c r="E15">
        <v>420</v>
      </c>
      <c r="F15">
        <v>451</v>
      </c>
      <c r="G15">
        <v>462</v>
      </c>
      <c r="H15">
        <v>487</v>
      </c>
      <c r="I15">
        <v>498</v>
      </c>
      <c r="J15">
        <v>525</v>
      </c>
      <c r="K15">
        <v>463</v>
      </c>
    </row>
    <row r="16" spans="1:11" x14ac:dyDescent="0.3">
      <c r="A16" t="s">
        <v>95</v>
      </c>
      <c r="B16">
        <v>40</v>
      </c>
      <c r="C16">
        <v>118</v>
      </c>
      <c r="D16">
        <v>58</v>
      </c>
      <c r="E16">
        <v>16</v>
      </c>
      <c r="F16">
        <v>14</v>
      </c>
      <c r="G16">
        <v>17</v>
      </c>
      <c r="H16">
        <v>25</v>
      </c>
      <c r="I16">
        <v>29</v>
      </c>
      <c r="J16">
        <v>23</v>
      </c>
      <c r="K16">
        <v>24</v>
      </c>
    </row>
    <row r="17" spans="1:11" x14ac:dyDescent="0.3">
      <c r="A17" t="s">
        <v>27</v>
      </c>
      <c r="B17">
        <v>1615</v>
      </c>
      <c r="C17">
        <v>1803</v>
      </c>
      <c r="D17">
        <v>2144</v>
      </c>
      <c r="E17">
        <v>2266</v>
      </c>
      <c r="F17">
        <v>2447</v>
      </c>
      <c r="G17">
        <v>2798</v>
      </c>
      <c r="H17">
        <v>3162</v>
      </c>
      <c r="I17">
        <v>3062</v>
      </c>
      <c r="J17">
        <v>2857</v>
      </c>
      <c r="K17">
        <v>3058</v>
      </c>
    </row>
    <row r="18" spans="1:11" x14ac:dyDescent="0.3">
      <c r="A18" t="s">
        <v>77</v>
      </c>
      <c r="B18">
        <v>5328</v>
      </c>
      <c r="C18">
        <v>5614</v>
      </c>
      <c r="D18">
        <v>5663</v>
      </c>
      <c r="E18">
        <v>5968</v>
      </c>
      <c r="F18">
        <v>6081</v>
      </c>
      <c r="G18">
        <v>6187</v>
      </c>
      <c r="H18">
        <v>5499</v>
      </c>
      <c r="I18">
        <v>4791</v>
      </c>
      <c r="J18">
        <v>4860</v>
      </c>
      <c r="K18">
        <v>5471</v>
      </c>
    </row>
    <row r="19" spans="1:11" x14ac:dyDescent="0.3">
      <c r="A19" t="s">
        <v>17</v>
      </c>
      <c r="B19">
        <v>828</v>
      </c>
      <c r="C19">
        <v>919</v>
      </c>
      <c r="D19">
        <v>820</v>
      </c>
      <c r="E19">
        <v>776</v>
      </c>
      <c r="F19">
        <v>943</v>
      </c>
      <c r="G19">
        <v>1017</v>
      </c>
      <c r="H19">
        <v>796</v>
      </c>
      <c r="I19">
        <v>631</v>
      </c>
      <c r="J19">
        <v>566</v>
      </c>
      <c r="K19">
        <v>710</v>
      </c>
    </row>
    <row r="20" spans="1:11" x14ac:dyDescent="0.3">
      <c r="A20" t="s">
        <v>141</v>
      </c>
      <c r="B20">
        <v>3835</v>
      </c>
      <c r="C20">
        <v>3492</v>
      </c>
      <c r="D20">
        <v>3927</v>
      </c>
      <c r="E20">
        <v>3580</v>
      </c>
      <c r="F20">
        <v>3935</v>
      </c>
      <c r="G20">
        <v>4271</v>
      </c>
      <c r="H20">
        <v>4700</v>
      </c>
      <c r="I20">
        <v>3873</v>
      </c>
      <c r="J20">
        <v>4089</v>
      </c>
      <c r="K20">
        <v>4387</v>
      </c>
    </row>
    <row r="21" spans="1:11" x14ac:dyDescent="0.3">
      <c r="A21" t="s">
        <v>85</v>
      </c>
      <c r="B21">
        <v>616</v>
      </c>
      <c r="C21">
        <v>735</v>
      </c>
      <c r="D21">
        <v>669</v>
      </c>
      <c r="E21">
        <v>743</v>
      </c>
      <c r="F21">
        <v>834</v>
      </c>
      <c r="G21">
        <v>755</v>
      </c>
      <c r="H21">
        <v>793</v>
      </c>
      <c r="I21">
        <v>594</v>
      </c>
      <c r="J21">
        <v>646</v>
      </c>
      <c r="K21">
        <v>641</v>
      </c>
    </row>
    <row r="22" spans="1:11" x14ac:dyDescent="0.3">
      <c r="A22" t="s">
        <v>136</v>
      </c>
      <c r="B22">
        <v>1547</v>
      </c>
      <c r="C22">
        <v>1587</v>
      </c>
      <c r="D22">
        <v>1729</v>
      </c>
      <c r="E22">
        <v>2036</v>
      </c>
      <c r="F22">
        <v>1570</v>
      </c>
      <c r="G22">
        <v>1722</v>
      </c>
      <c r="H22">
        <v>1916</v>
      </c>
      <c r="I22">
        <v>2263</v>
      </c>
      <c r="J22">
        <v>1827</v>
      </c>
      <c r="K22">
        <v>1805</v>
      </c>
    </row>
    <row r="23" spans="1:11" x14ac:dyDescent="0.3">
      <c r="A23" t="s">
        <v>140</v>
      </c>
      <c r="B23">
        <v>729</v>
      </c>
      <c r="C23">
        <v>669</v>
      </c>
      <c r="D23">
        <v>766</v>
      </c>
      <c r="E23">
        <v>858</v>
      </c>
      <c r="F23">
        <v>780</v>
      </c>
      <c r="G23">
        <v>761</v>
      </c>
      <c r="H23">
        <v>832</v>
      </c>
      <c r="I23">
        <v>783</v>
      </c>
      <c r="J23">
        <v>910</v>
      </c>
      <c r="K23">
        <v>660</v>
      </c>
    </row>
    <row r="24" spans="1:11" x14ac:dyDescent="0.3">
      <c r="A24" t="s">
        <v>24</v>
      </c>
      <c r="B24">
        <v>1534</v>
      </c>
      <c r="C24">
        <v>1723</v>
      </c>
      <c r="D24">
        <v>1806</v>
      </c>
      <c r="E24">
        <v>1987</v>
      </c>
      <c r="F24">
        <v>2079</v>
      </c>
      <c r="G24">
        <v>2135</v>
      </c>
      <c r="H24">
        <v>2388</v>
      </c>
      <c r="I24">
        <v>1976</v>
      </c>
      <c r="J24">
        <v>2334</v>
      </c>
      <c r="K24">
        <v>3361</v>
      </c>
    </row>
    <row r="25" spans="1:11" x14ac:dyDescent="0.3">
      <c r="A25" t="s">
        <v>25</v>
      </c>
      <c r="B25">
        <v>486</v>
      </c>
      <c r="C25">
        <v>469</v>
      </c>
      <c r="D25">
        <v>392</v>
      </c>
      <c r="E25">
        <v>352</v>
      </c>
      <c r="F25">
        <v>402</v>
      </c>
      <c r="G25">
        <v>376</v>
      </c>
      <c r="H25">
        <v>412</v>
      </c>
      <c r="I25">
        <v>317</v>
      </c>
      <c r="J25">
        <v>388</v>
      </c>
      <c r="K25">
        <v>404</v>
      </c>
    </row>
    <row r="26" spans="1:11" x14ac:dyDescent="0.3">
      <c r="A26" t="s">
        <v>138</v>
      </c>
      <c r="B26">
        <v>1167</v>
      </c>
      <c r="C26">
        <v>1171</v>
      </c>
      <c r="D26">
        <v>1369</v>
      </c>
      <c r="E26">
        <v>1067</v>
      </c>
      <c r="F26">
        <v>1034</v>
      </c>
      <c r="G26">
        <v>895</v>
      </c>
      <c r="H26">
        <v>1119</v>
      </c>
      <c r="I26">
        <v>846</v>
      </c>
      <c r="J26">
        <v>983</v>
      </c>
      <c r="K26">
        <v>1072</v>
      </c>
    </row>
    <row r="27" spans="1:11" x14ac:dyDescent="0.3">
      <c r="A27" t="s">
        <v>98</v>
      </c>
      <c r="B27">
        <v>271</v>
      </c>
      <c r="C27">
        <v>390</v>
      </c>
      <c r="D27">
        <v>248</v>
      </c>
      <c r="E27">
        <v>50</v>
      </c>
      <c r="F27">
        <v>46</v>
      </c>
      <c r="G27">
        <v>49</v>
      </c>
      <c r="H27">
        <v>79</v>
      </c>
      <c r="I27">
        <v>60</v>
      </c>
      <c r="J27">
        <v>82</v>
      </c>
      <c r="K27">
        <v>100</v>
      </c>
    </row>
    <row r="28" spans="1:11" x14ac:dyDescent="0.3">
      <c r="A28" t="s">
        <v>14</v>
      </c>
      <c r="B28">
        <v>620</v>
      </c>
      <c r="C28">
        <v>680</v>
      </c>
      <c r="D28">
        <v>608</v>
      </c>
      <c r="E28">
        <v>615</v>
      </c>
      <c r="F28">
        <v>606</v>
      </c>
      <c r="G28">
        <v>745</v>
      </c>
      <c r="H28">
        <v>617</v>
      </c>
      <c r="I28">
        <v>567</v>
      </c>
      <c r="J28">
        <v>625</v>
      </c>
      <c r="K28">
        <v>755</v>
      </c>
    </row>
    <row r="29" spans="1:11" x14ac:dyDescent="0.3">
      <c r="A29" t="s">
        <v>88</v>
      </c>
      <c r="B29">
        <v>510</v>
      </c>
      <c r="C29">
        <v>526</v>
      </c>
      <c r="D29">
        <v>503</v>
      </c>
      <c r="E29">
        <v>494</v>
      </c>
      <c r="F29">
        <v>536</v>
      </c>
      <c r="G29">
        <v>523</v>
      </c>
      <c r="H29">
        <v>561</v>
      </c>
      <c r="I29">
        <v>554</v>
      </c>
      <c r="J29">
        <v>516</v>
      </c>
      <c r="K29">
        <v>625</v>
      </c>
    </row>
    <row r="30" spans="1:11" x14ac:dyDescent="0.3">
      <c r="A30" t="s">
        <v>13</v>
      </c>
      <c r="B30">
        <v>397</v>
      </c>
      <c r="C30">
        <v>425</v>
      </c>
      <c r="D30">
        <v>340</v>
      </c>
      <c r="E30">
        <v>381</v>
      </c>
      <c r="F30">
        <v>390</v>
      </c>
      <c r="G30">
        <v>410</v>
      </c>
      <c r="H30">
        <v>300</v>
      </c>
      <c r="I30">
        <v>223</v>
      </c>
      <c r="J30">
        <v>232</v>
      </c>
      <c r="K30">
        <v>303</v>
      </c>
    </row>
    <row r="31" spans="1:11" x14ac:dyDescent="0.3">
      <c r="A31" t="s">
        <v>31</v>
      </c>
      <c r="B31">
        <v>303</v>
      </c>
      <c r="C31">
        <v>266</v>
      </c>
      <c r="D31">
        <v>300</v>
      </c>
      <c r="E31">
        <v>336</v>
      </c>
      <c r="F31">
        <v>373</v>
      </c>
      <c r="G31">
        <v>385</v>
      </c>
      <c r="H31">
        <v>215</v>
      </c>
      <c r="I31">
        <v>202</v>
      </c>
      <c r="J31">
        <v>200</v>
      </c>
      <c r="K31">
        <v>176</v>
      </c>
    </row>
    <row r="32" spans="1:11" x14ac:dyDescent="0.3">
      <c r="A32" t="s">
        <v>34</v>
      </c>
      <c r="B32">
        <v>38177</v>
      </c>
      <c r="C32">
        <v>38908</v>
      </c>
      <c r="D32">
        <v>40800</v>
      </c>
      <c r="E32">
        <v>40398</v>
      </c>
      <c r="F32">
        <v>40761</v>
      </c>
      <c r="G32">
        <v>41909</v>
      </c>
      <c r="H32">
        <v>42713</v>
      </c>
      <c r="I32">
        <v>39274</v>
      </c>
      <c r="J32">
        <v>39604</v>
      </c>
      <c r="K32">
        <v>44166</v>
      </c>
    </row>
    <row r="34" spans="1:13" x14ac:dyDescent="0.3">
      <c r="A34" s="2"/>
    </row>
    <row r="35" spans="1:13" x14ac:dyDescent="0.3">
      <c r="A35" s="1" t="s">
        <v>183</v>
      </c>
    </row>
    <row r="36" spans="1:13" s="1" customFormat="1" ht="28.8" x14ac:dyDescent="0.3">
      <c r="A36" s="30" t="s">
        <v>78</v>
      </c>
      <c r="B36" s="158" t="str">
        <f>B4</f>
        <v>2013</v>
      </c>
      <c r="C36" s="158" t="str">
        <f t="shared" ref="C36:K36" si="0">C4</f>
        <v>2014</v>
      </c>
      <c r="D36" s="158" t="str">
        <f t="shared" si="0"/>
        <v>2015</v>
      </c>
      <c r="E36" s="158" t="str">
        <f t="shared" si="0"/>
        <v>2016</v>
      </c>
      <c r="F36" s="158" t="str">
        <f t="shared" si="0"/>
        <v>2017</v>
      </c>
      <c r="G36" s="158" t="str">
        <f t="shared" si="0"/>
        <v>2018</v>
      </c>
      <c r="H36" s="158" t="str">
        <f t="shared" si="0"/>
        <v>2019</v>
      </c>
      <c r="I36" s="158" t="str">
        <f t="shared" si="0"/>
        <v>2020</v>
      </c>
      <c r="J36" s="158" t="str">
        <f t="shared" si="0"/>
        <v>2021</v>
      </c>
      <c r="K36" s="158" t="str">
        <f t="shared" si="0"/>
        <v>2022</v>
      </c>
      <c r="L36" s="158" t="s">
        <v>179</v>
      </c>
      <c r="M36" s="158" t="s">
        <v>180</v>
      </c>
    </row>
    <row r="37" spans="1:13" x14ac:dyDescent="0.3">
      <c r="A37" s="141" t="s">
        <v>68</v>
      </c>
      <c r="B37" s="145">
        <f>SUM(B38:B52)</f>
        <v>20846</v>
      </c>
      <c r="C37" s="145">
        <f t="shared" ref="C37:K37" si="1">SUM(C38:C52)</f>
        <v>21145</v>
      </c>
      <c r="D37" s="145">
        <f t="shared" si="1"/>
        <v>21837</v>
      </c>
      <c r="E37" s="145">
        <f t="shared" si="1"/>
        <v>21671</v>
      </c>
      <c r="F37" s="145">
        <f t="shared" si="1"/>
        <v>22672</v>
      </c>
      <c r="G37" s="145">
        <f t="shared" si="1"/>
        <v>23152</v>
      </c>
      <c r="H37" s="145">
        <f t="shared" si="1"/>
        <v>23040</v>
      </c>
      <c r="I37" s="145">
        <f t="shared" si="1"/>
        <v>21829</v>
      </c>
      <c r="J37" s="145">
        <f t="shared" si="1"/>
        <v>21629</v>
      </c>
      <c r="K37" s="145">
        <f t="shared" si="1"/>
        <v>23645</v>
      </c>
      <c r="L37" s="146">
        <f>ROUND(ABS(K37-J37)/J37*100,2)</f>
        <v>9.32</v>
      </c>
      <c r="M37" s="146">
        <f>ROUND(ABS(K37-B37)/B37*100,2)</f>
        <v>13.43</v>
      </c>
    </row>
    <row r="38" spans="1:13" x14ac:dyDescent="0.3">
      <c r="A38" s="26" t="s">
        <v>18</v>
      </c>
      <c r="B38" s="28">
        <f>B6</f>
        <v>850</v>
      </c>
      <c r="C38" s="28">
        <f t="shared" ref="C38:K38" si="2">C6</f>
        <v>846</v>
      </c>
      <c r="D38" s="28">
        <f t="shared" si="2"/>
        <v>986</v>
      </c>
      <c r="E38" s="28">
        <f t="shared" si="2"/>
        <v>916</v>
      </c>
      <c r="F38" s="28">
        <f t="shared" si="2"/>
        <v>837</v>
      </c>
      <c r="G38" s="28">
        <f t="shared" si="2"/>
        <v>851</v>
      </c>
      <c r="H38" s="28">
        <f t="shared" si="2"/>
        <v>888</v>
      </c>
      <c r="I38" s="28">
        <f t="shared" si="2"/>
        <v>957</v>
      </c>
      <c r="J38" s="28">
        <f t="shared" si="2"/>
        <v>974</v>
      </c>
      <c r="K38" s="28">
        <f t="shared" si="2"/>
        <v>1113</v>
      </c>
      <c r="L38" s="147">
        <f t="shared" ref="L38:L63" si="3">ROUND(ABS(K38-J38)/J38*100,2)</f>
        <v>14.27</v>
      </c>
      <c r="M38" s="147">
        <f t="shared" ref="M38:M63" si="4">ROUND(ABS(K38-B38)/B38*100,2)</f>
        <v>30.94</v>
      </c>
    </row>
    <row r="39" spans="1:13" x14ac:dyDescent="0.3">
      <c r="A39" s="26" t="s">
        <v>15</v>
      </c>
      <c r="B39" s="28">
        <f>B8</f>
        <v>3061</v>
      </c>
      <c r="C39" s="28">
        <f t="shared" ref="C39:K39" si="5">C8</f>
        <v>3220</v>
      </c>
      <c r="D39" s="28">
        <f t="shared" si="5"/>
        <v>3556</v>
      </c>
      <c r="E39" s="28">
        <f t="shared" si="5"/>
        <v>3884</v>
      </c>
      <c r="F39" s="28">
        <f t="shared" si="5"/>
        <v>4055</v>
      </c>
      <c r="G39" s="28">
        <f t="shared" si="5"/>
        <v>4099</v>
      </c>
      <c r="H39" s="28">
        <f t="shared" si="5"/>
        <v>4615</v>
      </c>
      <c r="I39" s="28">
        <f t="shared" si="5"/>
        <v>5018</v>
      </c>
      <c r="J39" s="28">
        <f t="shared" si="5"/>
        <v>4954</v>
      </c>
      <c r="K39" s="28">
        <f t="shared" si="5"/>
        <v>5254</v>
      </c>
      <c r="L39" s="147">
        <f t="shared" si="3"/>
        <v>6.06</v>
      </c>
      <c r="M39" s="147">
        <f t="shared" si="4"/>
        <v>71.64</v>
      </c>
    </row>
    <row r="40" spans="1:13" x14ac:dyDescent="0.3">
      <c r="A40" s="26" t="s">
        <v>87</v>
      </c>
      <c r="B40" s="28">
        <f>B12</f>
        <v>2021</v>
      </c>
      <c r="C40" s="28">
        <f t="shared" ref="C40:K40" si="6">C12</f>
        <v>1988</v>
      </c>
      <c r="D40" s="28">
        <f t="shared" si="6"/>
        <v>2294</v>
      </c>
      <c r="E40" s="28">
        <f t="shared" si="6"/>
        <v>1846</v>
      </c>
      <c r="F40" s="28">
        <f t="shared" si="6"/>
        <v>1828</v>
      </c>
      <c r="G40" s="28">
        <f t="shared" si="6"/>
        <v>1689</v>
      </c>
      <c r="H40" s="28">
        <f t="shared" si="6"/>
        <v>1366</v>
      </c>
      <c r="I40" s="28">
        <f t="shared" si="6"/>
        <v>1816</v>
      </c>
      <c r="J40" s="28">
        <f t="shared" si="6"/>
        <v>1163</v>
      </c>
      <c r="K40" s="28">
        <f t="shared" si="6"/>
        <v>1482</v>
      </c>
      <c r="L40" s="147">
        <f t="shared" si="3"/>
        <v>27.43</v>
      </c>
      <c r="M40" s="147">
        <f t="shared" si="4"/>
        <v>26.67</v>
      </c>
    </row>
    <row r="41" spans="1:13" x14ac:dyDescent="0.3">
      <c r="A41" s="26" t="s">
        <v>91</v>
      </c>
      <c r="B41" s="28">
        <f>B15</f>
        <v>522</v>
      </c>
      <c r="C41" s="28">
        <f t="shared" ref="C41:K41" si="7">C15</f>
        <v>414</v>
      </c>
      <c r="D41" s="28">
        <f t="shared" si="7"/>
        <v>409</v>
      </c>
      <c r="E41" s="28">
        <f t="shared" si="7"/>
        <v>420</v>
      </c>
      <c r="F41" s="28">
        <f t="shared" si="7"/>
        <v>451</v>
      </c>
      <c r="G41" s="28">
        <f t="shared" si="7"/>
        <v>462</v>
      </c>
      <c r="H41" s="28">
        <f t="shared" si="7"/>
        <v>487</v>
      </c>
      <c r="I41" s="28">
        <f t="shared" si="7"/>
        <v>498</v>
      </c>
      <c r="J41" s="28">
        <f t="shared" si="7"/>
        <v>525</v>
      </c>
      <c r="K41" s="28">
        <f t="shared" si="7"/>
        <v>463</v>
      </c>
      <c r="L41" s="147">
        <f t="shared" si="3"/>
        <v>11.81</v>
      </c>
      <c r="M41" s="147">
        <f t="shared" si="4"/>
        <v>11.3</v>
      </c>
    </row>
    <row r="42" spans="1:13" x14ac:dyDescent="0.3">
      <c r="A42" s="26" t="s">
        <v>106</v>
      </c>
      <c r="B42" s="28">
        <f>B13+B16+B27</f>
        <v>740</v>
      </c>
      <c r="C42" s="28">
        <f t="shared" ref="C42:K42" si="8">C13+C16+C27</f>
        <v>882</v>
      </c>
      <c r="D42" s="28">
        <f t="shared" si="8"/>
        <v>604</v>
      </c>
      <c r="E42" s="28">
        <f t="shared" si="8"/>
        <v>502</v>
      </c>
      <c r="F42" s="28">
        <f t="shared" si="8"/>
        <v>621</v>
      </c>
      <c r="G42" s="28">
        <f t="shared" si="8"/>
        <v>621</v>
      </c>
      <c r="H42" s="28">
        <f t="shared" si="8"/>
        <v>959</v>
      </c>
      <c r="I42" s="28">
        <f t="shared" si="8"/>
        <v>1005</v>
      </c>
      <c r="J42" s="28">
        <f t="shared" si="8"/>
        <v>981</v>
      </c>
      <c r="K42" s="28">
        <f t="shared" si="8"/>
        <v>1201</v>
      </c>
      <c r="L42" s="147">
        <f>ROUND(ABS(K42-J42)/J42*100,2)</f>
        <v>22.43</v>
      </c>
      <c r="M42" s="147">
        <f>ROUND(ABS(K42-B42)/B42*100,2)</f>
        <v>62.3</v>
      </c>
    </row>
    <row r="43" spans="1:13" x14ac:dyDescent="0.3">
      <c r="A43" s="26" t="s">
        <v>77</v>
      </c>
      <c r="B43" s="28">
        <f>B18</f>
        <v>5328</v>
      </c>
      <c r="C43" s="28">
        <f t="shared" ref="C43:K43" si="9">C18</f>
        <v>5614</v>
      </c>
      <c r="D43" s="28">
        <f t="shared" si="9"/>
        <v>5663</v>
      </c>
      <c r="E43" s="28">
        <f t="shared" si="9"/>
        <v>5968</v>
      </c>
      <c r="F43" s="28">
        <f t="shared" si="9"/>
        <v>6081</v>
      </c>
      <c r="G43" s="28">
        <f t="shared" si="9"/>
        <v>6187</v>
      </c>
      <c r="H43" s="28">
        <f t="shared" si="9"/>
        <v>5499</v>
      </c>
      <c r="I43" s="28">
        <f t="shared" si="9"/>
        <v>4791</v>
      </c>
      <c r="J43" s="28">
        <f t="shared" si="9"/>
        <v>4860</v>
      </c>
      <c r="K43" s="28">
        <f t="shared" si="9"/>
        <v>5471</v>
      </c>
      <c r="L43" s="147">
        <f>ROUND(ABS(K43-J43)/J43*100,2)</f>
        <v>12.57</v>
      </c>
      <c r="M43" s="147">
        <f>ROUND(ABS(K43-B43)/B43*100,2)</f>
        <v>2.68</v>
      </c>
    </row>
    <row r="44" spans="1:13" x14ac:dyDescent="0.3">
      <c r="A44" s="26" t="s">
        <v>17</v>
      </c>
      <c r="B44" s="28">
        <f>B19</f>
        <v>828</v>
      </c>
      <c r="C44" s="28">
        <f t="shared" ref="C44:K44" si="10">C19</f>
        <v>919</v>
      </c>
      <c r="D44" s="28">
        <f t="shared" si="10"/>
        <v>820</v>
      </c>
      <c r="E44" s="28">
        <f t="shared" si="10"/>
        <v>776</v>
      </c>
      <c r="F44" s="28">
        <f t="shared" si="10"/>
        <v>943</v>
      </c>
      <c r="G44" s="28">
        <f t="shared" si="10"/>
        <v>1017</v>
      </c>
      <c r="H44" s="28">
        <f t="shared" si="10"/>
        <v>796</v>
      </c>
      <c r="I44" s="28">
        <f t="shared" si="10"/>
        <v>631</v>
      </c>
      <c r="J44" s="28">
        <f t="shared" si="10"/>
        <v>566</v>
      </c>
      <c r="K44" s="28">
        <f t="shared" si="10"/>
        <v>710</v>
      </c>
      <c r="L44" s="147">
        <f t="shared" si="3"/>
        <v>25.44</v>
      </c>
      <c r="M44" s="147">
        <f t="shared" si="4"/>
        <v>14.25</v>
      </c>
    </row>
    <row r="45" spans="1:13" x14ac:dyDescent="0.3">
      <c r="A45" s="26" t="s">
        <v>86</v>
      </c>
      <c r="B45" s="28">
        <f>B20</f>
        <v>3835</v>
      </c>
      <c r="C45" s="28">
        <f t="shared" ref="C45:K45" si="11">C20</f>
        <v>3492</v>
      </c>
      <c r="D45" s="28">
        <f t="shared" si="11"/>
        <v>3927</v>
      </c>
      <c r="E45" s="28">
        <f t="shared" si="11"/>
        <v>3580</v>
      </c>
      <c r="F45" s="28">
        <f t="shared" si="11"/>
        <v>3935</v>
      </c>
      <c r="G45" s="28">
        <f t="shared" si="11"/>
        <v>4271</v>
      </c>
      <c r="H45" s="28">
        <f t="shared" si="11"/>
        <v>4700</v>
      </c>
      <c r="I45" s="28">
        <f t="shared" si="11"/>
        <v>3873</v>
      </c>
      <c r="J45" s="28">
        <f t="shared" si="11"/>
        <v>4089</v>
      </c>
      <c r="K45" s="28">
        <f t="shared" si="11"/>
        <v>4387</v>
      </c>
      <c r="L45" s="147">
        <f t="shared" si="3"/>
        <v>7.29</v>
      </c>
      <c r="M45" s="147">
        <f t="shared" si="4"/>
        <v>14.39</v>
      </c>
    </row>
    <row r="46" spans="1:13" x14ac:dyDescent="0.3">
      <c r="A46" s="26" t="s">
        <v>21</v>
      </c>
      <c r="B46" s="28">
        <f>B23</f>
        <v>729</v>
      </c>
      <c r="C46" s="28">
        <f t="shared" ref="C46:K46" si="12">C23</f>
        <v>669</v>
      </c>
      <c r="D46" s="28">
        <f t="shared" si="12"/>
        <v>766</v>
      </c>
      <c r="E46" s="28">
        <f t="shared" si="12"/>
        <v>858</v>
      </c>
      <c r="F46" s="28">
        <f t="shared" si="12"/>
        <v>780</v>
      </c>
      <c r="G46" s="28">
        <f t="shared" si="12"/>
        <v>761</v>
      </c>
      <c r="H46" s="28">
        <f t="shared" si="12"/>
        <v>832</v>
      </c>
      <c r="I46" s="28">
        <f t="shared" si="12"/>
        <v>783</v>
      </c>
      <c r="J46" s="28">
        <f t="shared" si="12"/>
        <v>910</v>
      </c>
      <c r="K46" s="28">
        <f t="shared" si="12"/>
        <v>660</v>
      </c>
      <c r="L46" s="147">
        <f t="shared" si="3"/>
        <v>27.47</v>
      </c>
      <c r="M46" s="147">
        <f t="shared" si="4"/>
        <v>9.4700000000000006</v>
      </c>
    </row>
    <row r="47" spans="1:13" x14ac:dyDescent="0.3">
      <c r="A47" s="26" t="s">
        <v>85</v>
      </c>
      <c r="B47" s="28">
        <f>B21</f>
        <v>616</v>
      </c>
      <c r="C47" s="28">
        <f t="shared" ref="C47:K47" si="13">C21</f>
        <v>735</v>
      </c>
      <c r="D47" s="28">
        <f t="shared" si="13"/>
        <v>669</v>
      </c>
      <c r="E47" s="28">
        <f t="shared" si="13"/>
        <v>743</v>
      </c>
      <c r="F47" s="28">
        <f t="shared" si="13"/>
        <v>834</v>
      </c>
      <c r="G47" s="28">
        <f t="shared" si="13"/>
        <v>755</v>
      </c>
      <c r="H47" s="28">
        <f t="shared" si="13"/>
        <v>793</v>
      </c>
      <c r="I47" s="28">
        <f t="shared" si="13"/>
        <v>594</v>
      </c>
      <c r="J47" s="28">
        <f t="shared" si="13"/>
        <v>646</v>
      </c>
      <c r="K47" s="28">
        <f t="shared" si="13"/>
        <v>641</v>
      </c>
      <c r="L47" s="147">
        <f t="shared" si="3"/>
        <v>0.77</v>
      </c>
      <c r="M47" s="147">
        <f t="shared" si="4"/>
        <v>4.0599999999999996</v>
      </c>
    </row>
    <row r="48" spans="1:13" x14ac:dyDescent="0.3">
      <c r="A48" s="26" t="s">
        <v>25</v>
      </c>
      <c r="B48" s="28">
        <f>B25</f>
        <v>486</v>
      </c>
      <c r="C48" s="28">
        <f t="shared" ref="C48:K48" si="14">C25</f>
        <v>469</v>
      </c>
      <c r="D48" s="28">
        <f t="shared" si="14"/>
        <v>392</v>
      </c>
      <c r="E48" s="28">
        <f t="shared" si="14"/>
        <v>352</v>
      </c>
      <c r="F48" s="28">
        <f t="shared" si="14"/>
        <v>402</v>
      </c>
      <c r="G48" s="28">
        <f t="shared" si="14"/>
        <v>376</v>
      </c>
      <c r="H48" s="28">
        <f t="shared" si="14"/>
        <v>412</v>
      </c>
      <c r="I48" s="28">
        <f t="shared" si="14"/>
        <v>317</v>
      </c>
      <c r="J48" s="28">
        <f t="shared" si="14"/>
        <v>388</v>
      </c>
      <c r="K48" s="28">
        <f t="shared" si="14"/>
        <v>404</v>
      </c>
      <c r="L48" s="147">
        <f t="shared" si="3"/>
        <v>4.12</v>
      </c>
      <c r="M48" s="147">
        <f t="shared" si="4"/>
        <v>16.87</v>
      </c>
    </row>
    <row r="49" spans="1:13" x14ac:dyDescent="0.3">
      <c r="A49" s="26" t="s">
        <v>14</v>
      </c>
      <c r="B49" s="28">
        <f>B28</f>
        <v>620</v>
      </c>
      <c r="C49" s="28">
        <f t="shared" ref="C49:K49" si="15">C28</f>
        <v>680</v>
      </c>
      <c r="D49" s="28">
        <f t="shared" si="15"/>
        <v>608</v>
      </c>
      <c r="E49" s="28">
        <f t="shared" si="15"/>
        <v>615</v>
      </c>
      <c r="F49" s="28">
        <f t="shared" si="15"/>
        <v>606</v>
      </c>
      <c r="G49" s="28">
        <f t="shared" si="15"/>
        <v>745</v>
      </c>
      <c r="H49" s="28">
        <f t="shared" si="15"/>
        <v>617</v>
      </c>
      <c r="I49" s="28">
        <f t="shared" si="15"/>
        <v>567</v>
      </c>
      <c r="J49" s="28">
        <f t="shared" si="15"/>
        <v>625</v>
      </c>
      <c r="K49" s="28">
        <f t="shared" si="15"/>
        <v>755</v>
      </c>
      <c r="L49" s="147">
        <f t="shared" si="3"/>
        <v>20.8</v>
      </c>
      <c r="M49" s="147">
        <f t="shared" si="4"/>
        <v>21.77</v>
      </c>
    </row>
    <row r="50" spans="1:13" x14ac:dyDescent="0.3">
      <c r="A50" s="26" t="s">
        <v>88</v>
      </c>
      <c r="B50" s="28">
        <f>B29</f>
        <v>510</v>
      </c>
      <c r="C50" s="28">
        <f t="shared" ref="C50:K50" si="16">C29</f>
        <v>526</v>
      </c>
      <c r="D50" s="28">
        <f t="shared" si="16"/>
        <v>503</v>
      </c>
      <c r="E50" s="28">
        <f t="shared" si="16"/>
        <v>494</v>
      </c>
      <c r="F50" s="28">
        <f t="shared" si="16"/>
        <v>536</v>
      </c>
      <c r="G50" s="28">
        <f t="shared" si="16"/>
        <v>523</v>
      </c>
      <c r="H50" s="28">
        <f t="shared" si="16"/>
        <v>561</v>
      </c>
      <c r="I50" s="28">
        <f t="shared" si="16"/>
        <v>554</v>
      </c>
      <c r="J50" s="28">
        <f t="shared" si="16"/>
        <v>516</v>
      </c>
      <c r="K50" s="28">
        <f t="shared" si="16"/>
        <v>625</v>
      </c>
      <c r="L50" s="147">
        <f t="shared" si="3"/>
        <v>21.12</v>
      </c>
      <c r="M50" s="147">
        <f t="shared" si="4"/>
        <v>22.55</v>
      </c>
    </row>
    <row r="51" spans="1:13" x14ac:dyDescent="0.3">
      <c r="A51" s="26" t="s">
        <v>13</v>
      </c>
      <c r="B51" s="28">
        <f>B30</f>
        <v>397</v>
      </c>
      <c r="C51" s="28">
        <f t="shared" ref="C51:K51" si="17">C30</f>
        <v>425</v>
      </c>
      <c r="D51" s="28">
        <f t="shared" si="17"/>
        <v>340</v>
      </c>
      <c r="E51" s="28">
        <f t="shared" si="17"/>
        <v>381</v>
      </c>
      <c r="F51" s="28">
        <f t="shared" si="17"/>
        <v>390</v>
      </c>
      <c r="G51" s="28">
        <f t="shared" si="17"/>
        <v>410</v>
      </c>
      <c r="H51" s="28">
        <f t="shared" si="17"/>
        <v>300</v>
      </c>
      <c r="I51" s="28">
        <f t="shared" si="17"/>
        <v>223</v>
      </c>
      <c r="J51" s="28">
        <f t="shared" si="17"/>
        <v>232</v>
      </c>
      <c r="K51" s="28">
        <f t="shared" si="17"/>
        <v>303</v>
      </c>
      <c r="L51" s="147">
        <f t="shared" si="3"/>
        <v>30.6</v>
      </c>
      <c r="M51" s="147">
        <f t="shared" si="4"/>
        <v>23.68</v>
      </c>
    </row>
    <row r="52" spans="1:13" x14ac:dyDescent="0.3">
      <c r="A52" s="26" t="s">
        <v>31</v>
      </c>
      <c r="B52" s="28">
        <f>B31</f>
        <v>303</v>
      </c>
      <c r="C52" s="28">
        <f t="shared" ref="C52:K52" si="18">C31</f>
        <v>266</v>
      </c>
      <c r="D52" s="28">
        <f t="shared" si="18"/>
        <v>300</v>
      </c>
      <c r="E52" s="28">
        <f t="shared" si="18"/>
        <v>336</v>
      </c>
      <c r="F52" s="28">
        <f t="shared" si="18"/>
        <v>373</v>
      </c>
      <c r="G52" s="28">
        <f t="shared" si="18"/>
        <v>385</v>
      </c>
      <c r="H52" s="28">
        <f t="shared" si="18"/>
        <v>215</v>
      </c>
      <c r="I52" s="28">
        <f t="shared" si="18"/>
        <v>202</v>
      </c>
      <c r="J52" s="28">
        <f t="shared" si="18"/>
        <v>200</v>
      </c>
      <c r="K52" s="28">
        <f t="shared" si="18"/>
        <v>176</v>
      </c>
      <c r="L52" s="147">
        <f t="shared" si="3"/>
        <v>12</v>
      </c>
      <c r="M52" s="147">
        <f t="shared" si="4"/>
        <v>41.91</v>
      </c>
    </row>
    <row r="53" spans="1:13" x14ac:dyDescent="0.3">
      <c r="A53" s="141" t="s">
        <v>30</v>
      </c>
      <c r="B53" s="145">
        <f>B54</f>
        <v>422</v>
      </c>
      <c r="C53" s="145">
        <f t="shared" ref="C53:K53" si="19">C54</f>
        <v>490</v>
      </c>
      <c r="D53" s="145">
        <f t="shared" si="19"/>
        <v>481</v>
      </c>
      <c r="E53" s="145">
        <f t="shared" si="19"/>
        <v>394</v>
      </c>
      <c r="F53" s="145">
        <f t="shared" si="19"/>
        <v>400</v>
      </c>
      <c r="G53" s="145">
        <f t="shared" si="19"/>
        <v>380</v>
      </c>
      <c r="H53" s="145">
        <f t="shared" si="19"/>
        <v>333</v>
      </c>
      <c r="I53" s="145">
        <f t="shared" si="19"/>
        <v>274</v>
      </c>
      <c r="J53" s="145">
        <f t="shared" si="19"/>
        <v>340</v>
      </c>
      <c r="K53" s="145">
        <f t="shared" si="19"/>
        <v>695</v>
      </c>
      <c r="L53" s="146">
        <f t="shared" si="3"/>
        <v>104.41</v>
      </c>
      <c r="M53" s="146">
        <f t="shared" si="4"/>
        <v>64.69</v>
      </c>
    </row>
    <row r="54" spans="1:13" x14ac:dyDescent="0.3">
      <c r="A54" s="26" t="s">
        <v>139</v>
      </c>
      <c r="B54" s="28">
        <f t="shared" ref="B54:K54" si="20">B5</f>
        <v>422</v>
      </c>
      <c r="C54" s="28">
        <f t="shared" si="20"/>
        <v>490</v>
      </c>
      <c r="D54" s="28">
        <f t="shared" si="20"/>
        <v>481</v>
      </c>
      <c r="E54" s="28">
        <f t="shared" si="20"/>
        <v>394</v>
      </c>
      <c r="F54" s="28">
        <f t="shared" si="20"/>
        <v>400</v>
      </c>
      <c r="G54" s="28">
        <f t="shared" si="20"/>
        <v>380</v>
      </c>
      <c r="H54" s="28">
        <f t="shared" si="20"/>
        <v>333</v>
      </c>
      <c r="I54" s="28">
        <f t="shared" si="20"/>
        <v>274</v>
      </c>
      <c r="J54" s="28">
        <f t="shared" si="20"/>
        <v>340</v>
      </c>
      <c r="K54" s="28">
        <f t="shared" si="20"/>
        <v>695</v>
      </c>
      <c r="L54" s="147">
        <f t="shared" si="3"/>
        <v>104.41</v>
      </c>
      <c r="M54" s="147">
        <f t="shared" si="4"/>
        <v>64.69</v>
      </c>
    </row>
    <row r="55" spans="1:13" x14ac:dyDescent="0.3">
      <c r="A55" s="141" t="s">
        <v>10</v>
      </c>
      <c r="B55" s="145">
        <f>SUM(B56:B62)</f>
        <v>16909</v>
      </c>
      <c r="C55" s="145">
        <f t="shared" ref="C55:K55" si="21">SUM(C56:C62)</f>
        <v>17273</v>
      </c>
      <c r="D55" s="145">
        <f t="shared" si="21"/>
        <v>18482</v>
      </c>
      <c r="E55" s="145">
        <f t="shared" si="21"/>
        <v>18333</v>
      </c>
      <c r="F55" s="145">
        <f t="shared" si="21"/>
        <v>17689</v>
      </c>
      <c r="G55" s="145">
        <f t="shared" si="21"/>
        <v>18377</v>
      </c>
      <c r="H55" s="145">
        <f t="shared" si="21"/>
        <v>19340</v>
      </c>
      <c r="I55" s="145">
        <f t="shared" si="21"/>
        <v>17171</v>
      </c>
      <c r="J55" s="145">
        <f t="shared" si="21"/>
        <v>17635</v>
      </c>
      <c r="K55" s="145">
        <f t="shared" si="21"/>
        <v>19826</v>
      </c>
      <c r="L55" s="146">
        <f t="shared" si="3"/>
        <v>12.42</v>
      </c>
      <c r="M55" s="146">
        <f t="shared" si="4"/>
        <v>17.25</v>
      </c>
    </row>
    <row r="56" spans="1:13" x14ac:dyDescent="0.3">
      <c r="A56" s="26" t="s">
        <v>29</v>
      </c>
      <c r="B56" s="28">
        <f t="shared" ref="B56:K56" si="22">B7</f>
        <v>2062</v>
      </c>
      <c r="C56" s="28">
        <f t="shared" si="22"/>
        <v>3314</v>
      </c>
      <c r="D56" s="28">
        <f t="shared" si="22"/>
        <v>4078</v>
      </c>
      <c r="E56" s="28">
        <f t="shared" si="22"/>
        <v>3770</v>
      </c>
      <c r="F56" s="28">
        <f t="shared" si="22"/>
        <v>4122</v>
      </c>
      <c r="G56" s="28">
        <f t="shared" si="22"/>
        <v>4081</v>
      </c>
      <c r="H56" s="28">
        <f t="shared" si="22"/>
        <v>3955</v>
      </c>
      <c r="I56" s="28">
        <f t="shared" si="22"/>
        <v>2920</v>
      </c>
      <c r="J56" s="28">
        <f t="shared" si="22"/>
        <v>3451</v>
      </c>
      <c r="K56" s="28">
        <f t="shared" si="22"/>
        <v>3858</v>
      </c>
      <c r="L56" s="187">
        <f t="shared" ref="L56:L62" si="23">ROUND(ABS(K56-J56)/J56*100,2)</f>
        <v>11.79</v>
      </c>
      <c r="M56" s="187">
        <f t="shared" ref="M56:M62" si="24">ROUND(ABS(K56-B56)/B56*100,2)</f>
        <v>87.1</v>
      </c>
    </row>
    <row r="57" spans="1:13" x14ac:dyDescent="0.3">
      <c r="A57" s="26" t="s">
        <v>92</v>
      </c>
      <c r="B57" s="28">
        <f t="shared" ref="B57:K57" si="25">B9</f>
        <v>3886</v>
      </c>
      <c r="C57" s="28">
        <f t="shared" si="25"/>
        <v>3498</v>
      </c>
      <c r="D57" s="28">
        <f t="shared" si="25"/>
        <v>3465</v>
      </c>
      <c r="E57" s="28">
        <f t="shared" si="25"/>
        <v>3007</v>
      </c>
      <c r="F57" s="28">
        <f t="shared" si="25"/>
        <v>3037</v>
      </c>
      <c r="G57" s="28">
        <f t="shared" si="25"/>
        <v>2941</v>
      </c>
      <c r="H57" s="28">
        <f t="shared" si="25"/>
        <v>3123</v>
      </c>
      <c r="I57" s="28">
        <f t="shared" si="25"/>
        <v>2335</v>
      </c>
      <c r="J57" s="28">
        <f t="shared" si="25"/>
        <v>2332</v>
      </c>
      <c r="K57" s="28">
        <f t="shared" si="25"/>
        <v>2190</v>
      </c>
      <c r="L57" s="187">
        <f t="shared" si="23"/>
        <v>6.09</v>
      </c>
      <c r="M57" s="187">
        <f t="shared" si="24"/>
        <v>43.64</v>
      </c>
    </row>
    <row r="58" spans="1:13" x14ac:dyDescent="0.3">
      <c r="A58" s="26" t="s">
        <v>90</v>
      </c>
      <c r="B58" s="28">
        <f t="shared" ref="B58:K58" si="26">B10</f>
        <v>1046</v>
      </c>
      <c r="C58" s="28">
        <f t="shared" si="26"/>
        <v>1034</v>
      </c>
      <c r="D58" s="28">
        <f t="shared" si="26"/>
        <v>778</v>
      </c>
      <c r="E58" s="28">
        <f t="shared" si="26"/>
        <v>1103</v>
      </c>
      <c r="F58" s="28">
        <f t="shared" si="26"/>
        <v>938</v>
      </c>
      <c r="G58" s="28">
        <f t="shared" si="26"/>
        <v>1181</v>
      </c>
      <c r="H58" s="28">
        <f t="shared" si="26"/>
        <v>1320</v>
      </c>
      <c r="I58" s="28">
        <f t="shared" si="26"/>
        <v>1119</v>
      </c>
      <c r="J58" s="28">
        <f t="shared" si="26"/>
        <v>1131</v>
      </c>
      <c r="K58" s="28">
        <f t="shared" si="26"/>
        <v>1126</v>
      </c>
      <c r="L58" s="187">
        <f t="shared" si="23"/>
        <v>0.44</v>
      </c>
      <c r="M58" s="187">
        <f t="shared" si="24"/>
        <v>7.65</v>
      </c>
    </row>
    <row r="59" spans="1:13" x14ac:dyDescent="0.3">
      <c r="A59" s="26" t="s">
        <v>89</v>
      </c>
      <c r="B59" s="28">
        <f t="shared" ref="B59:K59" si="27">B11</f>
        <v>3274</v>
      </c>
      <c r="C59" s="28">
        <f t="shared" si="27"/>
        <v>2284</v>
      </c>
      <c r="D59" s="28">
        <f t="shared" si="27"/>
        <v>2251</v>
      </c>
      <c r="E59" s="28">
        <f t="shared" si="27"/>
        <v>2221</v>
      </c>
      <c r="F59" s="28">
        <f t="shared" si="27"/>
        <v>1556</v>
      </c>
      <c r="G59" s="28">
        <f t="shared" si="27"/>
        <v>1694</v>
      </c>
      <c r="H59" s="28">
        <f t="shared" si="27"/>
        <v>1640</v>
      </c>
      <c r="I59" s="28">
        <f t="shared" si="27"/>
        <v>1847</v>
      </c>
      <c r="J59" s="28">
        <f t="shared" si="27"/>
        <v>1832</v>
      </c>
      <c r="K59" s="28">
        <f t="shared" si="27"/>
        <v>2071</v>
      </c>
      <c r="L59" s="187">
        <f t="shared" si="23"/>
        <v>13.05</v>
      </c>
      <c r="M59" s="187">
        <f t="shared" si="24"/>
        <v>36.74</v>
      </c>
    </row>
    <row r="60" spans="1:13" x14ac:dyDescent="0.3">
      <c r="A60" s="26" t="s">
        <v>27</v>
      </c>
      <c r="B60" s="28">
        <f t="shared" ref="B60:K60" si="28">B17</f>
        <v>1615</v>
      </c>
      <c r="C60" s="28">
        <f t="shared" si="28"/>
        <v>1803</v>
      </c>
      <c r="D60" s="28">
        <f t="shared" si="28"/>
        <v>2144</v>
      </c>
      <c r="E60" s="28">
        <f t="shared" si="28"/>
        <v>2266</v>
      </c>
      <c r="F60" s="28">
        <f t="shared" si="28"/>
        <v>2447</v>
      </c>
      <c r="G60" s="28">
        <f t="shared" si="28"/>
        <v>2798</v>
      </c>
      <c r="H60" s="28">
        <f t="shared" si="28"/>
        <v>3162</v>
      </c>
      <c r="I60" s="28">
        <f t="shared" si="28"/>
        <v>3062</v>
      </c>
      <c r="J60" s="28">
        <f t="shared" si="28"/>
        <v>2857</v>
      </c>
      <c r="K60" s="28">
        <f t="shared" si="28"/>
        <v>3058</v>
      </c>
      <c r="L60" s="187">
        <f t="shared" si="23"/>
        <v>7.04</v>
      </c>
      <c r="M60" s="187">
        <f t="shared" si="24"/>
        <v>89.35</v>
      </c>
    </row>
    <row r="61" spans="1:13" x14ac:dyDescent="0.3">
      <c r="A61" s="26" t="s">
        <v>93</v>
      </c>
      <c r="B61" s="28">
        <f>B22+B26</f>
        <v>2714</v>
      </c>
      <c r="C61" s="28">
        <f t="shared" ref="C61:K61" si="29">C22+C26</f>
        <v>2758</v>
      </c>
      <c r="D61" s="28">
        <f t="shared" si="29"/>
        <v>3098</v>
      </c>
      <c r="E61" s="28">
        <f t="shared" si="29"/>
        <v>3103</v>
      </c>
      <c r="F61" s="28">
        <f t="shared" si="29"/>
        <v>2604</v>
      </c>
      <c r="G61" s="28">
        <f t="shared" si="29"/>
        <v>2617</v>
      </c>
      <c r="H61" s="28">
        <f t="shared" si="29"/>
        <v>3035</v>
      </c>
      <c r="I61" s="28">
        <f t="shared" si="29"/>
        <v>3109</v>
      </c>
      <c r="J61" s="28">
        <f t="shared" si="29"/>
        <v>2810</v>
      </c>
      <c r="K61" s="28">
        <f t="shared" si="29"/>
        <v>2877</v>
      </c>
      <c r="L61" s="187">
        <f t="shared" si="23"/>
        <v>2.38</v>
      </c>
      <c r="M61" s="187">
        <f t="shared" si="24"/>
        <v>6.01</v>
      </c>
    </row>
    <row r="62" spans="1:13" x14ac:dyDescent="0.3">
      <c r="A62" s="26" t="s">
        <v>24</v>
      </c>
      <c r="B62" s="28">
        <f>B24+B14</f>
        <v>2312</v>
      </c>
      <c r="C62" s="28">
        <f t="shared" ref="C62:K62" si="30">C24+C14</f>
        <v>2582</v>
      </c>
      <c r="D62" s="28">
        <f t="shared" si="30"/>
        <v>2668</v>
      </c>
      <c r="E62" s="28">
        <f t="shared" si="30"/>
        <v>2863</v>
      </c>
      <c r="F62" s="28">
        <f t="shared" si="30"/>
        <v>2985</v>
      </c>
      <c r="G62" s="28">
        <f t="shared" si="30"/>
        <v>3065</v>
      </c>
      <c r="H62" s="28">
        <f t="shared" si="30"/>
        <v>3105</v>
      </c>
      <c r="I62" s="28">
        <f t="shared" si="30"/>
        <v>2779</v>
      </c>
      <c r="J62" s="28">
        <f t="shared" si="30"/>
        <v>3222</v>
      </c>
      <c r="K62" s="28">
        <f t="shared" si="30"/>
        <v>4646</v>
      </c>
      <c r="L62" s="187">
        <f t="shared" si="23"/>
        <v>44.2</v>
      </c>
      <c r="M62" s="187">
        <f t="shared" si="24"/>
        <v>100.95</v>
      </c>
    </row>
    <row r="63" spans="1:13" x14ac:dyDescent="0.3">
      <c r="A63" s="141" t="s">
        <v>34</v>
      </c>
      <c r="B63" s="145">
        <f t="shared" ref="B63:K63" si="31">B55+B53+B37</f>
        <v>38177</v>
      </c>
      <c r="C63" s="145">
        <f t="shared" si="31"/>
        <v>38908</v>
      </c>
      <c r="D63" s="145">
        <f t="shared" si="31"/>
        <v>40800</v>
      </c>
      <c r="E63" s="145">
        <f t="shared" si="31"/>
        <v>40398</v>
      </c>
      <c r="F63" s="145">
        <f t="shared" si="31"/>
        <v>40761</v>
      </c>
      <c r="G63" s="145">
        <f t="shared" si="31"/>
        <v>41909</v>
      </c>
      <c r="H63" s="145">
        <f t="shared" si="31"/>
        <v>42713</v>
      </c>
      <c r="I63" s="145">
        <f t="shared" si="31"/>
        <v>39274</v>
      </c>
      <c r="J63" s="145">
        <f t="shared" si="31"/>
        <v>39604</v>
      </c>
      <c r="K63" s="145">
        <f t="shared" si="31"/>
        <v>44166</v>
      </c>
      <c r="L63" s="146">
        <f t="shared" si="3"/>
        <v>11.52</v>
      </c>
      <c r="M63" s="146">
        <f t="shared" si="4"/>
        <v>15.69</v>
      </c>
    </row>
    <row r="66" spans="2:2" x14ac:dyDescent="0.3">
      <c r="B66" s="12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17E7D-77DA-464F-9CEC-786B6AA264EE}">
  <sheetPr>
    <tabColor rgb="FF00B050"/>
  </sheetPr>
  <dimension ref="A1:M66"/>
  <sheetViews>
    <sheetView topLeftCell="A31" workbookViewId="0">
      <selection activeCell="N19" sqref="N19"/>
    </sheetView>
  </sheetViews>
  <sheetFormatPr defaultRowHeight="14.4" x14ac:dyDescent="0.3"/>
  <cols>
    <col min="1" max="1" width="36.33203125" customWidth="1"/>
    <col min="2" max="11" width="9.5546875" customWidth="1"/>
    <col min="12" max="12" width="11.88671875" customWidth="1"/>
    <col min="13" max="13" width="12.109375" customWidth="1"/>
  </cols>
  <sheetData>
    <row r="1" spans="1:11" x14ac:dyDescent="0.3">
      <c r="A1" t="s">
        <v>4</v>
      </c>
      <c r="B1" t="s">
        <v>28</v>
      </c>
    </row>
    <row r="3" spans="1:11" x14ac:dyDescent="0.3">
      <c r="A3" t="s">
        <v>133</v>
      </c>
      <c r="B3" t="s">
        <v>102</v>
      </c>
    </row>
    <row r="4" spans="1:11" x14ac:dyDescent="0.3">
      <c r="A4" t="s">
        <v>33</v>
      </c>
      <c r="B4" s="171" t="s">
        <v>0</v>
      </c>
      <c r="C4" s="171" t="s">
        <v>1</v>
      </c>
      <c r="D4" s="171" t="s">
        <v>2</v>
      </c>
      <c r="E4" s="171" t="s">
        <v>3</v>
      </c>
      <c r="F4" s="171" t="s">
        <v>116</v>
      </c>
      <c r="G4" s="171" t="s">
        <v>117</v>
      </c>
      <c r="H4" s="171" t="s">
        <v>118</v>
      </c>
      <c r="I4" s="171" t="s">
        <v>32</v>
      </c>
      <c r="J4" s="171" t="s">
        <v>142</v>
      </c>
      <c r="K4" s="171" t="s">
        <v>143</v>
      </c>
    </row>
    <row r="5" spans="1:11" x14ac:dyDescent="0.3">
      <c r="A5" t="s">
        <v>139</v>
      </c>
      <c r="B5">
        <v>3146</v>
      </c>
      <c r="C5">
        <v>3180</v>
      </c>
      <c r="D5">
        <v>3268</v>
      </c>
      <c r="E5">
        <v>3169</v>
      </c>
      <c r="F5">
        <v>3396</v>
      </c>
      <c r="G5">
        <v>3567</v>
      </c>
      <c r="H5">
        <v>3372</v>
      </c>
      <c r="I5">
        <v>3267</v>
      </c>
      <c r="J5">
        <v>3492</v>
      </c>
      <c r="K5">
        <v>3782</v>
      </c>
    </row>
    <row r="6" spans="1:11" x14ac:dyDescent="0.3">
      <c r="A6" t="s">
        <v>18</v>
      </c>
      <c r="B6">
        <v>8748</v>
      </c>
      <c r="C6">
        <v>9581</v>
      </c>
      <c r="D6">
        <v>10285</v>
      </c>
      <c r="E6">
        <v>10967</v>
      </c>
      <c r="F6">
        <v>11402</v>
      </c>
      <c r="G6">
        <v>12133</v>
      </c>
      <c r="H6">
        <v>13173</v>
      </c>
      <c r="I6">
        <v>13225</v>
      </c>
      <c r="J6">
        <v>13928</v>
      </c>
      <c r="K6">
        <v>14641</v>
      </c>
    </row>
    <row r="7" spans="1:11" x14ac:dyDescent="0.3">
      <c r="A7" t="s">
        <v>29</v>
      </c>
      <c r="B7">
        <v>14715</v>
      </c>
      <c r="C7">
        <v>17407</v>
      </c>
      <c r="D7">
        <v>19525</v>
      </c>
      <c r="E7">
        <v>20200</v>
      </c>
      <c r="F7">
        <v>21472</v>
      </c>
      <c r="G7">
        <v>21751</v>
      </c>
      <c r="H7">
        <v>22747</v>
      </c>
      <c r="I7">
        <v>21802</v>
      </c>
      <c r="J7">
        <v>24413</v>
      </c>
      <c r="K7">
        <v>26608</v>
      </c>
    </row>
    <row r="8" spans="1:11" x14ac:dyDescent="0.3">
      <c r="A8" t="s">
        <v>15</v>
      </c>
      <c r="B8">
        <v>2649</v>
      </c>
      <c r="C8">
        <v>2649</v>
      </c>
      <c r="D8">
        <v>2869</v>
      </c>
      <c r="E8">
        <v>3020</v>
      </c>
      <c r="F8">
        <v>3221</v>
      </c>
      <c r="G8">
        <v>3401</v>
      </c>
      <c r="H8">
        <v>3444</v>
      </c>
      <c r="I8">
        <v>3965</v>
      </c>
      <c r="J8">
        <v>4184</v>
      </c>
      <c r="K8">
        <v>3998</v>
      </c>
    </row>
    <row r="9" spans="1:11" x14ac:dyDescent="0.3">
      <c r="A9" t="s">
        <v>92</v>
      </c>
      <c r="B9">
        <v>8984</v>
      </c>
      <c r="C9">
        <v>9374</v>
      </c>
      <c r="D9">
        <v>10159</v>
      </c>
      <c r="E9">
        <v>10585</v>
      </c>
      <c r="F9">
        <v>11444</v>
      </c>
      <c r="G9">
        <v>11689</v>
      </c>
      <c r="H9">
        <v>12446</v>
      </c>
      <c r="I9">
        <v>12681</v>
      </c>
      <c r="J9">
        <v>12812</v>
      </c>
      <c r="K9">
        <v>13780</v>
      </c>
    </row>
    <row r="10" spans="1:11" x14ac:dyDescent="0.3">
      <c r="A10" t="s">
        <v>90</v>
      </c>
      <c r="B10">
        <v>48</v>
      </c>
      <c r="C10">
        <v>48</v>
      </c>
      <c r="D10">
        <v>52</v>
      </c>
      <c r="E10">
        <v>60</v>
      </c>
      <c r="F10">
        <v>78</v>
      </c>
      <c r="G10">
        <v>101</v>
      </c>
      <c r="H10">
        <v>111</v>
      </c>
      <c r="I10">
        <v>120</v>
      </c>
      <c r="J10">
        <v>145</v>
      </c>
      <c r="K10">
        <v>186</v>
      </c>
    </row>
    <row r="11" spans="1:11" x14ac:dyDescent="0.3">
      <c r="A11" t="s">
        <v>89</v>
      </c>
      <c r="B11">
        <v>847</v>
      </c>
      <c r="C11">
        <v>907</v>
      </c>
      <c r="D11">
        <v>1052</v>
      </c>
      <c r="E11">
        <v>1140</v>
      </c>
      <c r="F11">
        <v>1301</v>
      </c>
      <c r="G11">
        <v>1416</v>
      </c>
      <c r="H11">
        <v>1625</v>
      </c>
      <c r="I11">
        <v>1787</v>
      </c>
      <c r="J11">
        <v>2424</v>
      </c>
      <c r="K11">
        <v>2658</v>
      </c>
    </row>
    <row r="12" spans="1:11" x14ac:dyDescent="0.3">
      <c r="A12" t="s">
        <v>87</v>
      </c>
      <c r="B12">
        <v>2886</v>
      </c>
      <c r="C12">
        <v>3050</v>
      </c>
      <c r="D12">
        <v>3110</v>
      </c>
      <c r="E12">
        <v>3180</v>
      </c>
      <c r="F12">
        <v>3288</v>
      </c>
      <c r="G12">
        <v>3512</v>
      </c>
      <c r="H12">
        <v>3627</v>
      </c>
      <c r="I12">
        <v>3789</v>
      </c>
      <c r="J12">
        <v>3644</v>
      </c>
      <c r="K12">
        <v>3954</v>
      </c>
    </row>
    <row r="13" spans="1:11" x14ac:dyDescent="0.3">
      <c r="A13" t="s">
        <v>94</v>
      </c>
      <c r="B13">
        <v>7528</v>
      </c>
      <c r="C13">
        <v>7788</v>
      </c>
      <c r="D13">
        <v>9677</v>
      </c>
      <c r="E13">
        <v>11465</v>
      </c>
      <c r="F13">
        <v>12949</v>
      </c>
      <c r="G13">
        <v>14781</v>
      </c>
      <c r="H13">
        <v>15115</v>
      </c>
      <c r="I13">
        <v>16897</v>
      </c>
      <c r="J13">
        <v>18500</v>
      </c>
      <c r="K13">
        <v>19972</v>
      </c>
    </row>
    <row r="14" spans="1:11" x14ac:dyDescent="0.3">
      <c r="A14" t="s">
        <v>137</v>
      </c>
      <c r="B14">
        <v>2209</v>
      </c>
      <c r="C14">
        <v>2313</v>
      </c>
      <c r="D14">
        <v>2406</v>
      </c>
      <c r="E14">
        <v>2552</v>
      </c>
      <c r="F14">
        <v>2572</v>
      </c>
      <c r="G14">
        <v>2669</v>
      </c>
      <c r="H14">
        <v>2572</v>
      </c>
      <c r="I14">
        <v>2510</v>
      </c>
      <c r="J14">
        <v>2666</v>
      </c>
      <c r="K14">
        <v>3346</v>
      </c>
    </row>
    <row r="15" spans="1:11" x14ac:dyDescent="0.3">
      <c r="A15" t="s">
        <v>91</v>
      </c>
      <c r="B15">
        <v>3402</v>
      </c>
      <c r="C15">
        <v>3753</v>
      </c>
      <c r="D15">
        <v>3882</v>
      </c>
      <c r="E15">
        <v>4039</v>
      </c>
      <c r="F15">
        <v>4306</v>
      </c>
      <c r="G15">
        <v>4349</v>
      </c>
      <c r="H15">
        <v>4524</v>
      </c>
      <c r="I15">
        <v>4751</v>
      </c>
      <c r="J15">
        <v>5170</v>
      </c>
      <c r="K15">
        <v>5357</v>
      </c>
    </row>
    <row r="16" spans="1:11" x14ac:dyDescent="0.3">
      <c r="A16" t="s">
        <v>95</v>
      </c>
      <c r="B16">
        <v>212</v>
      </c>
      <c r="C16">
        <v>184</v>
      </c>
      <c r="D16">
        <v>139</v>
      </c>
      <c r="E16">
        <v>147</v>
      </c>
      <c r="F16">
        <v>147</v>
      </c>
      <c r="G16">
        <v>147</v>
      </c>
      <c r="H16">
        <v>147</v>
      </c>
      <c r="I16">
        <v>185</v>
      </c>
      <c r="J16">
        <v>342</v>
      </c>
      <c r="K16">
        <v>488</v>
      </c>
    </row>
    <row r="17" spans="1:11" x14ac:dyDescent="0.3">
      <c r="A17" t="s">
        <v>27</v>
      </c>
      <c r="B17">
        <v>3374</v>
      </c>
      <c r="C17">
        <v>3529</v>
      </c>
      <c r="D17">
        <v>3659</v>
      </c>
      <c r="E17">
        <v>4009</v>
      </c>
      <c r="F17">
        <v>4471</v>
      </c>
      <c r="G17">
        <v>4789</v>
      </c>
      <c r="H17">
        <v>4870</v>
      </c>
      <c r="I17">
        <v>4666</v>
      </c>
      <c r="J17">
        <v>4569</v>
      </c>
      <c r="K17">
        <v>4911</v>
      </c>
    </row>
    <row r="18" spans="1:11" x14ac:dyDescent="0.3">
      <c r="A18" t="s">
        <v>77</v>
      </c>
      <c r="B18">
        <v>34203</v>
      </c>
      <c r="C18">
        <v>36125</v>
      </c>
      <c r="D18">
        <v>37690</v>
      </c>
      <c r="E18">
        <v>38847</v>
      </c>
      <c r="F18">
        <v>40450</v>
      </c>
      <c r="G18">
        <v>41942</v>
      </c>
      <c r="H18">
        <v>42811</v>
      </c>
      <c r="I18">
        <v>42073</v>
      </c>
      <c r="J18">
        <v>43097</v>
      </c>
      <c r="K18">
        <v>44019</v>
      </c>
    </row>
    <row r="19" spans="1:11" x14ac:dyDescent="0.3">
      <c r="A19" t="s">
        <v>17</v>
      </c>
      <c r="B19">
        <v>6515</v>
      </c>
      <c r="C19">
        <v>6932</v>
      </c>
      <c r="D19">
        <v>7453</v>
      </c>
      <c r="E19">
        <v>7419</v>
      </c>
      <c r="F19">
        <v>7734</v>
      </c>
      <c r="G19">
        <v>8178</v>
      </c>
      <c r="H19">
        <v>8320</v>
      </c>
      <c r="I19">
        <v>7924</v>
      </c>
      <c r="J19">
        <v>8379</v>
      </c>
      <c r="K19">
        <v>8835</v>
      </c>
    </row>
    <row r="20" spans="1:11" x14ac:dyDescent="0.3">
      <c r="A20" t="s">
        <v>141</v>
      </c>
      <c r="B20">
        <v>409</v>
      </c>
      <c r="C20">
        <v>417</v>
      </c>
      <c r="D20">
        <v>457</v>
      </c>
      <c r="E20">
        <v>533</v>
      </c>
      <c r="F20">
        <v>570</v>
      </c>
      <c r="G20">
        <v>536</v>
      </c>
      <c r="H20">
        <v>674</v>
      </c>
      <c r="I20">
        <v>627</v>
      </c>
      <c r="J20">
        <v>803</v>
      </c>
      <c r="K20">
        <v>940</v>
      </c>
    </row>
    <row r="21" spans="1:11" x14ac:dyDescent="0.3">
      <c r="A21" t="s">
        <v>85</v>
      </c>
      <c r="B21">
        <v>4596</v>
      </c>
      <c r="C21">
        <v>4710</v>
      </c>
      <c r="D21">
        <v>5153</v>
      </c>
      <c r="E21">
        <v>5626</v>
      </c>
      <c r="F21">
        <v>6058</v>
      </c>
      <c r="G21">
        <v>6229</v>
      </c>
      <c r="H21">
        <v>6272</v>
      </c>
      <c r="I21">
        <v>6517</v>
      </c>
      <c r="J21">
        <v>6660</v>
      </c>
      <c r="K21">
        <v>6800</v>
      </c>
    </row>
    <row r="22" spans="1:11" x14ac:dyDescent="0.3">
      <c r="A22" t="s">
        <v>136</v>
      </c>
      <c r="B22">
        <v>3573</v>
      </c>
      <c r="C22">
        <v>4100</v>
      </c>
      <c r="D22">
        <v>4481</v>
      </c>
      <c r="E22">
        <v>4846</v>
      </c>
      <c r="F22">
        <v>5143</v>
      </c>
      <c r="G22">
        <v>5504</v>
      </c>
      <c r="H22">
        <v>6426</v>
      </c>
      <c r="I22">
        <v>6615</v>
      </c>
      <c r="J22">
        <v>7536</v>
      </c>
      <c r="K22">
        <v>8247</v>
      </c>
    </row>
    <row r="23" spans="1:11" x14ac:dyDescent="0.3">
      <c r="A23" t="s">
        <v>140</v>
      </c>
      <c r="B23">
        <v>3895</v>
      </c>
      <c r="C23">
        <v>3976</v>
      </c>
      <c r="D23">
        <v>4270</v>
      </c>
      <c r="E23">
        <v>4410</v>
      </c>
      <c r="F23">
        <v>4792</v>
      </c>
      <c r="G23">
        <v>5218</v>
      </c>
      <c r="H23">
        <v>5546</v>
      </c>
      <c r="I23">
        <v>5304</v>
      </c>
      <c r="J23">
        <v>5993</v>
      </c>
      <c r="K23">
        <v>6244</v>
      </c>
    </row>
    <row r="24" spans="1:11" x14ac:dyDescent="0.3">
      <c r="A24" t="s">
        <v>24</v>
      </c>
      <c r="B24">
        <v>7100</v>
      </c>
      <c r="C24">
        <v>7326</v>
      </c>
      <c r="D24">
        <v>7701</v>
      </c>
      <c r="E24">
        <v>8022</v>
      </c>
      <c r="F24">
        <v>8534</v>
      </c>
      <c r="G24">
        <v>8405</v>
      </c>
      <c r="H24">
        <v>9105</v>
      </c>
      <c r="I24">
        <v>8463</v>
      </c>
      <c r="J24">
        <v>8993</v>
      </c>
      <c r="K24">
        <v>9981</v>
      </c>
    </row>
    <row r="25" spans="1:11" x14ac:dyDescent="0.3">
      <c r="A25" t="s">
        <v>25</v>
      </c>
      <c r="B25">
        <v>4285</v>
      </c>
      <c r="C25">
        <v>4327</v>
      </c>
      <c r="D25">
        <v>4222</v>
      </c>
      <c r="E25">
        <v>3822</v>
      </c>
      <c r="F25">
        <v>3975</v>
      </c>
      <c r="G25">
        <v>3888</v>
      </c>
      <c r="H25">
        <v>3734</v>
      </c>
      <c r="I25">
        <v>3480</v>
      </c>
      <c r="J25">
        <v>3573</v>
      </c>
      <c r="K25">
        <v>3596</v>
      </c>
    </row>
    <row r="26" spans="1:11" x14ac:dyDescent="0.3">
      <c r="A26" t="s">
        <v>138</v>
      </c>
      <c r="B26">
        <v>5084</v>
      </c>
      <c r="C26">
        <v>5181</v>
      </c>
      <c r="D26">
        <v>5235</v>
      </c>
      <c r="E26">
        <v>4812</v>
      </c>
      <c r="F26">
        <v>5010</v>
      </c>
      <c r="G26">
        <v>4798</v>
      </c>
      <c r="H26">
        <v>5103</v>
      </c>
      <c r="I26">
        <v>4246</v>
      </c>
      <c r="J26">
        <v>4510</v>
      </c>
      <c r="K26">
        <v>4914</v>
      </c>
    </row>
    <row r="27" spans="1:11" x14ac:dyDescent="0.3">
      <c r="A27" t="s">
        <v>98</v>
      </c>
      <c r="B27">
        <v>1911</v>
      </c>
      <c r="C27">
        <v>2018</v>
      </c>
      <c r="D27">
        <v>1943</v>
      </c>
      <c r="E27">
        <v>1327</v>
      </c>
      <c r="F27">
        <v>1321</v>
      </c>
      <c r="G27">
        <v>1414</v>
      </c>
      <c r="H27">
        <v>1540</v>
      </c>
      <c r="I27">
        <v>1561</v>
      </c>
      <c r="J27">
        <v>1643</v>
      </c>
      <c r="K27">
        <v>1782</v>
      </c>
    </row>
    <row r="28" spans="1:11" x14ac:dyDescent="0.3">
      <c r="A28" t="s">
        <v>14</v>
      </c>
      <c r="B28">
        <v>3082</v>
      </c>
      <c r="C28">
        <v>3192</v>
      </c>
      <c r="D28">
        <v>3277</v>
      </c>
      <c r="E28">
        <v>3348</v>
      </c>
      <c r="F28">
        <v>3585</v>
      </c>
      <c r="G28">
        <v>3726</v>
      </c>
      <c r="H28">
        <v>3822</v>
      </c>
      <c r="I28">
        <v>3844</v>
      </c>
      <c r="J28">
        <v>4027</v>
      </c>
      <c r="K28">
        <v>4210</v>
      </c>
    </row>
    <row r="29" spans="1:11" x14ac:dyDescent="0.3">
      <c r="A29" t="s">
        <v>88</v>
      </c>
      <c r="B29">
        <v>2634</v>
      </c>
      <c r="C29">
        <v>2645</v>
      </c>
      <c r="D29">
        <v>2732</v>
      </c>
      <c r="E29">
        <v>2767</v>
      </c>
      <c r="F29">
        <v>2855</v>
      </c>
      <c r="G29">
        <v>2854</v>
      </c>
      <c r="H29">
        <v>2897</v>
      </c>
      <c r="I29">
        <v>2576</v>
      </c>
      <c r="J29">
        <v>2520</v>
      </c>
      <c r="K29">
        <v>2735</v>
      </c>
    </row>
    <row r="30" spans="1:11" x14ac:dyDescent="0.3">
      <c r="A30" t="s">
        <v>13</v>
      </c>
      <c r="B30">
        <v>994</v>
      </c>
      <c r="C30">
        <v>1037</v>
      </c>
      <c r="D30">
        <v>1177</v>
      </c>
      <c r="E30">
        <v>1249</v>
      </c>
      <c r="F30">
        <v>1347</v>
      </c>
      <c r="G30">
        <v>1517</v>
      </c>
      <c r="H30">
        <v>1620</v>
      </c>
      <c r="I30">
        <v>1447</v>
      </c>
      <c r="J30">
        <v>1644</v>
      </c>
      <c r="K30">
        <v>1727</v>
      </c>
    </row>
    <row r="31" spans="1:11" x14ac:dyDescent="0.3">
      <c r="A31" t="s">
        <v>31</v>
      </c>
      <c r="B31">
        <v>3863</v>
      </c>
      <c r="C31">
        <v>4007</v>
      </c>
      <c r="D31">
        <v>4170</v>
      </c>
      <c r="E31">
        <v>4421</v>
      </c>
      <c r="F31">
        <v>4639</v>
      </c>
      <c r="G31">
        <v>4943</v>
      </c>
      <c r="H31">
        <v>5062</v>
      </c>
      <c r="I31">
        <v>5039</v>
      </c>
      <c r="J31">
        <v>5057</v>
      </c>
      <c r="K31">
        <v>5150</v>
      </c>
    </row>
    <row r="32" spans="1:11" x14ac:dyDescent="0.3">
      <c r="A32" t="s">
        <v>34</v>
      </c>
      <c r="B32">
        <v>140892</v>
      </c>
      <c r="C32">
        <v>149756</v>
      </c>
      <c r="D32">
        <v>160044</v>
      </c>
      <c r="E32">
        <v>165982</v>
      </c>
      <c r="F32">
        <v>176060</v>
      </c>
      <c r="G32">
        <v>183457</v>
      </c>
      <c r="H32">
        <v>190705</v>
      </c>
      <c r="I32">
        <v>189361</v>
      </c>
      <c r="J32">
        <v>200724</v>
      </c>
      <c r="K32">
        <v>212861</v>
      </c>
    </row>
    <row r="35" spans="1:13" x14ac:dyDescent="0.3">
      <c r="A35" s="1" t="s">
        <v>134</v>
      </c>
    </row>
    <row r="36" spans="1:13" ht="28.8" x14ac:dyDescent="0.3">
      <c r="A36" s="25" t="s">
        <v>69</v>
      </c>
      <c r="B36" s="188" t="s">
        <v>0</v>
      </c>
      <c r="C36" s="188" t="s">
        <v>1</v>
      </c>
      <c r="D36" s="188" t="s">
        <v>2</v>
      </c>
      <c r="E36" s="188" t="s">
        <v>3</v>
      </c>
      <c r="F36" s="188" t="s">
        <v>116</v>
      </c>
      <c r="G36" s="188" t="s">
        <v>117</v>
      </c>
      <c r="H36" s="188" t="s">
        <v>118</v>
      </c>
      <c r="I36" s="188" t="s">
        <v>32</v>
      </c>
      <c r="J36" s="188" t="s">
        <v>142</v>
      </c>
      <c r="K36" s="188" t="s">
        <v>143</v>
      </c>
      <c r="L36" s="158" t="s">
        <v>179</v>
      </c>
      <c r="M36" s="158" t="s">
        <v>180</v>
      </c>
    </row>
    <row r="37" spans="1:13" x14ac:dyDescent="0.3">
      <c r="A37" s="141" t="s">
        <v>68</v>
      </c>
      <c r="B37" s="159">
        <f>SUM(B38:B52)</f>
        <v>91812</v>
      </c>
      <c r="C37" s="159">
        <f t="shared" ref="C37:K37" si="0">SUM(C38:C52)</f>
        <v>96391</v>
      </c>
      <c r="D37" s="159">
        <f t="shared" si="0"/>
        <v>102506</v>
      </c>
      <c r="E37" s="159">
        <f t="shared" si="0"/>
        <v>106587</v>
      </c>
      <c r="F37" s="159">
        <f t="shared" si="0"/>
        <v>112639</v>
      </c>
      <c r="G37" s="159">
        <f t="shared" si="0"/>
        <v>118768</v>
      </c>
      <c r="H37" s="159">
        <f t="shared" si="0"/>
        <v>122328</v>
      </c>
      <c r="I37" s="159">
        <f t="shared" si="0"/>
        <v>123204</v>
      </c>
      <c r="J37" s="159">
        <f t="shared" si="0"/>
        <v>129164</v>
      </c>
      <c r="K37" s="159">
        <f t="shared" si="0"/>
        <v>134448</v>
      </c>
      <c r="L37" s="146">
        <f>ROUND(ABS(K37-J37)/J37*100,2)</f>
        <v>4.09</v>
      </c>
      <c r="M37" s="146">
        <f>ROUND(ABS(K37-B37)/B37*100,2)</f>
        <v>46.44</v>
      </c>
    </row>
    <row r="38" spans="1:13" x14ac:dyDescent="0.3">
      <c r="A38" s="26" t="s">
        <v>18</v>
      </c>
      <c r="B38" s="28">
        <f>B6</f>
        <v>8748</v>
      </c>
      <c r="C38" s="28">
        <f t="shared" ref="C38:K38" si="1">C6</f>
        <v>9581</v>
      </c>
      <c r="D38" s="28">
        <f t="shared" si="1"/>
        <v>10285</v>
      </c>
      <c r="E38" s="28">
        <f t="shared" si="1"/>
        <v>10967</v>
      </c>
      <c r="F38" s="28">
        <f t="shared" si="1"/>
        <v>11402</v>
      </c>
      <c r="G38" s="28">
        <f t="shared" si="1"/>
        <v>12133</v>
      </c>
      <c r="H38" s="28">
        <f t="shared" si="1"/>
        <v>13173</v>
      </c>
      <c r="I38" s="28">
        <f t="shared" si="1"/>
        <v>13225</v>
      </c>
      <c r="J38" s="28">
        <f t="shared" si="1"/>
        <v>13928</v>
      </c>
      <c r="K38" s="28">
        <f t="shared" si="1"/>
        <v>14641</v>
      </c>
      <c r="L38" s="147">
        <f t="shared" ref="L38:L63" si="2">ROUND(ABS(K38-J38)/J38*100,2)</f>
        <v>5.12</v>
      </c>
      <c r="M38" s="147">
        <f t="shared" ref="M38:M63" si="3">ROUND(ABS(K38-B38)/B38*100,2)</f>
        <v>67.36</v>
      </c>
    </row>
    <row r="39" spans="1:13" x14ac:dyDescent="0.3">
      <c r="A39" s="26" t="s">
        <v>15</v>
      </c>
      <c r="B39" s="28">
        <f>B8</f>
        <v>2649</v>
      </c>
      <c r="C39" s="28">
        <f t="shared" ref="C39:K39" si="4">C8</f>
        <v>2649</v>
      </c>
      <c r="D39" s="28">
        <f t="shared" si="4"/>
        <v>2869</v>
      </c>
      <c r="E39" s="28">
        <f t="shared" si="4"/>
        <v>3020</v>
      </c>
      <c r="F39" s="28">
        <f t="shared" si="4"/>
        <v>3221</v>
      </c>
      <c r="G39" s="28">
        <f t="shared" si="4"/>
        <v>3401</v>
      </c>
      <c r="H39" s="28">
        <f t="shared" si="4"/>
        <v>3444</v>
      </c>
      <c r="I39" s="28">
        <f t="shared" si="4"/>
        <v>3965</v>
      </c>
      <c r="J39" s="28">
        <f t="shared" si="4"/>
        <v>4184</v>
      </c>
      <c r="K39" s="28">
        <f t="shared" si="4"/>
        <v>3998</v>
      </c>
      <c r="L39" s="147">
        <f t="shared" si="2"/>
        <v>4.45</v>
      </c>
      <c r="M39" s="147">
        <f t="shared" si="3"/>
        <v>50.92</v>
      </c>
    </row>
    <row r="40" spans="1:13" x14ac:dyDescent="0.3">
      <c r="A40" s="26" t="s">
        <v>87</v>
      </c>
      <c r="B40" s="28">
        <f>B12</f>
        <v>2886</v>
      </c>
      <c r="C40" s="28">
        <f t="shared" ref="C40:K40" si="5">C12</f>
        <v>3050</v>
      </c>
      <c r="D40" s="28">
        <f t="shared" si="5"/>
        <v>3110</v>
      </c>
      <c r="E40" s="28">
        <f t="shared" si="5"/>
        <v>3180</v>
      </c>
      <c r="F40" s="28">
        <f t="shared" si="5"/>
        <v>3288</v>
      </c>
      <c r="G40" s="28">
        <f t="shared" si="5"/>
        <v>3512</v>
      </c>
      <c r="H40" s="28">
        <f t="shared" si="5"/>
        <v>3627</v>
      </c>
      <c r="I40" s="28">
        <f t="shared" si="5"/>
        <v>3789</v>
      </c>
      <c r="J40" s="28">
        <f t="shared" si="5"/>
        <v>3644</v>
      </c>
      <c r="K40" s="28">
        <f t="shared" si="5"/>
        <v>3954</v>
      </c>
      <c r="L40" s="147">
        <f t="shared" si="2"/>
        <v>8.51</v>
      </c>
      <c r="M40" s="147">
        <f t="shared" si="3"/>
        <v>37.01</v>
      </c>
    </row>
    <row r="41" spans="1:13" x14ac:dyDescent="0.3">
      <c r="A41" s="26" t="s">
        <v>91</v>
      </c>
      <c r="B41" s="28">
        <f>B15</f>
        <v>3402</v>
      </c>
      <c r="C41" s="28">
        <f t="shared" ref="C41:K41" si="6">C15</f>
        <v>3753</v>
      </c>
      <c r="D41" s="28">
        <f t="shared" si="6"/>
        <v>3882</v>
      </c>
      <c r="E41" s="28">
        <f t="shared" si="6"/>
        <v>4039</v>
      </c>
      <c r="F41" s="28">
        <f t="shared" si="6"/>
        <v>4306</v>
      </c>
      <c r="G41" s="28">
        <f t="shared" si="6"/>
        <v>4349</v>
      </c>
      <c r="H41" s="28">
        <f t="shared" si="6"/>
        <v>4524</v>
      </c>
      <c r="I41" s="28">
        <f t="shared" si="6"/>
        <v>4751</v>
      </c>
      <c r="J41" s="28">
        <f t="shared" si="6"/>
        <v>5170</v>
      </c>
      <c r="K41" s="28">
        <f t="shared" si="6"/>
        <v>5357</v>
      </c>
      <c r="L41" s="147">
        <f t="shared" si="2"/>
        <v>3.62</v>
      </c>
      <c r="M41" s="147">
        <f t="shared" si="3"/>
        <v>57.47</v>
      </c>
    </row>
    <row r="42" spans="1:13" x14ac:dyDescent="0.3">
      <c r="A42" s="26" t="s">
        <v>106</v>
      </c>
      <c r="B42" s="28">
        <f>B13+B16+B27</f>
        <v>9651</v>
      </c>
      <c r="C42" s="28">
        <f t="shared" ref="C42:K42" si="7">C13+C16+C27</f>
        <v>9990</v>
      </c>
      <c r="D42" s="28">
        <f t="shared" si="7"/>
        <v>11759</v>
      </c>
      <c r="E42" s="28">
        <f t="shared" si="7"/>
        <v>12939</v>
      </c>
      <c r="F42" s="28">
        <f t="shared" si="7"/>
        <v>14417</v>
      </c>
      <c r="G42" s="28">
        <f t="shared" si="7"/>
        <v>16342</v>
      </c>
      <c r="H42" s="28">
        <f t="shared" si="7"/>
        <v>16802</v>
      </c>
      <c r="I42" s="28">
        <f t="shared" si="7"/>
        <v>18643</v>
      </c>
      <c r="J42" s="28">
        <f t="shared" si="7"/>
        <v>20485</v>
      </c>
      <c r="K42" s="28">
        <f t="shared" si="7"/>
        <v>22242</v>
      </c>
      <c r="L42" s="147">
        <f>ROUND(ABS(K42-J42)/J42*100,2)</f>
        <v>8.58</v>
      </c>
      <c r="M42" s="147">
        <f>ROUND(ABS(K42-B42)/B42*100,2)</f>
        <v>130.46</v>
      </c>
    </row>
    <row r="43" spans="1:13" x14ac:dyDescent="0.3">
      <c r="A43" s="26" t="s">
        <v>77</v>
      </c>
      <c r="B43" s="28">
        <f>B18</f>
        <v>34203</v>
      </c>
      <c r="C43" s="28">
        <f t="shared" ref="C43:K43" si="8">C18</f>
        <v>36125</v>
      </c>
      <c r="D43" s="28">
        <f t="shared" si="8"/>
        <v>37690</v>
      </c>
      <c r="E43" s="28">
        <f t="shared" si="8"/>
        <v>38847</v>
      </c>
      <c r="F43" s="28">
        <f t="shared" si="8"/>
        <v>40450</v>
      </c>
      <c r="G43" s="28">
        <f t="shared" si="8"/>
        <v>41942</v>
      </c>
      <c r="H43" s="28">
        <f t="shared" si="8"/>
        <v>42811</v>
      </c>
      <c r="I43" s="28">
        <f t="shared" si="8"/>
        <v>42073</v>
      </c>
      <c r="J43" s="28">
        <f t="shared" si="8"/>
        <v>43097</v>
      </c>
      <c r="K43" s="28">
        <f t="shared" si="8"/>
        <v>44019</v>
      </c>
      <c r="L43" s="147">
        <f>ROUND(ABS(K43-J43)/J43*100,2)</f>
        <v>2.14</v>
      </c>
      <c r="M43" s="147">
        <f>ROUND(ABS(K43-B43)/B43*100,2)</f>
        <v>28.7</v>
      </c>
    </row>
    <row r="44" spans="1:13" x14ac:dyDescent="0.3">
      <c r="A44" s="26" t="s">
        <v>17</v>
      </c>
      <c r="B44" s="28">
        <f>B19</f>
        <v>6515</v>
      </c>
      <c r="C44" s="28">
        <f t="shared" ref="C44:K44" si="9">C19</f>
        <v>6932</v>
      </c>
      <c r="D44" s="28">
        <f t="shared" si="9"/>
        <v>7453</v>
      </c>
      <c r="E44" s="28">
        <f t="shared" si="9"/>
        <v>7419</v>
      </c>
      <c r="F44" s="28">
        <f t="shared" si="9"/>
        <v>7734</v>
      </c>
      <c r="G44" s="28">
        <f t="shared" si="9"/>
        <v>8178</v>
      </c>
      <c r="H44" s="28">
        <f t="shared" si="9"/>
        <v>8320</v>
      </c>
      <c r="I44" s="28">
        <f t="shared" si="9"/>
        <v>7924</v>
      </c>
      <c r="J44" s="28">
        <f t="shared" si="9"/>
        <v>8379</v>
      </c>
      <c r="K44" s="28">
        <f t="shared" si="9"/>
        <v>8835</v>
      </c>
      <c r="L44" s="147">
        <f t="shared" si="2"/>
        <v>5.44</v>
      </c>
      <c r="M44" s="147">
        <f t="shared" si="3"/>
        <v>35.61</v>
      </c>
    </row>
    <row r="45" spans="1:13" x14ac:dyDescent="0.3">
      <c r="A45" s="26" t="s">
        <v>86</v>
      </c>
      <c r="B45" s="28">
        <f>B20</f>
        <v>409</v>
      </c>
      <c r="C45" s="28">
        <f t="shared" ref="C45:K45" si="10">C20</f>
        <v>417</v>
      </c>
      <c r="D45" s="28">
        <f t="shared" si="10"/>
        <v>457</v>
      </c>
      <c r="E45" s="28">
        <f t="shared" si="10"/>
        <v>533</v>
      </c>
      <c r="F45" s="28">
        <f t="shared" si="10"/>
        <v>570</v>
      </c>
      <c r="G45" s="28">
        <f t="shared" si="10"/>
        <v>536</v>
      </c>
      <c r="H45" s="28">
        <f t="shared" si="10"/>
        <v>674</v>
      </c>
      <c r="I45" s="28">
        <f t="shared" si="10"/>
        <v>627</v>
      </c>
      <c r="J45" s="28">
        <f t="shared" si="10"/>
        <v>803</v>
      </c>
      <c r="K45" s="28">
        <f t="shared" si="10"/>
        <v>940</v>
      </c>
      <c r="L45" s="147">
        <f t="shared" si="2"/>
        <v>17.059999999999999</v>
      </c>
      <c r="M45" s="147">
        <f t="shared" si="3"/>
        <v>129.83000000000001</v>
      </c>
    </row>
    <row r="46" spans="1:13" x14ac:dyDescent="0.3">
      <c r="A46" s="26" t="s">
        <v>21</v>
      </c>
      <c r="B46" s="28">
        <f>B23</f>
        <v>3895</v>
      </c>
      <c r="C46" s="28">
        <f t="shared" ref="C46:K46" si="11">C23</f>
        <v>3976</v>
      </c>
      <c r="D46" s="28">
        <f t="shared" si="11"/>
        <v>4270</v>
      </c>
      <c r="E46" s="28">
        <f t="shared" si="11"/>
        <v>4410</v>
      </c>
      <c r="F46" s="28">
        <f t="shared" si="11"/>
        <v>4792</v>
      </c>
      <c r="G46" s="28">
        <f t="shared" si="11"/>
        <v>5218</v>
      </c>
      <c r="H46" s="28">
        <f t="shared" si="11"/>
        <v>5546</v>
      </c>
      <c r="I46" s="28">
        <f t="shared" si="11"/>
        <v>5304</v>
      </c>
      <c r="J46" s="28">
        <f t="shared" si="11"/>
        <v>5993</v>
      </c>
      <c r="K46" s="28">
        <f t="shared" si="11"/>
        <v>6244</v>
      </c>
      <c r="L46" s="147">
        <f t="shared" si="2"/>
        <v>4.1900000000000004</v>
      </c>
      <c r="M46" s="147">
        <f t="shared" si="3"/>
        <v>60.31</v>
      </c>
    </row>
    <row r="47" spans="1:13" x14ac:dyDescent="0.3">
      <c r="A47" s="26" t="s">
        <v>85</v>
      </c>
      <c r="B47" s="28">
        <f>B21</f>
        <v>4596</v>
      </c>
      <c r="C47" s="28">
        <f t="shared" ref="C47:K47" si="12">C21</f>
        <v>4710</v>
      </c>
      <c r="D47" s="28">
        <f t="shared" si="12"/>
        <v>5153</v>
      </c>
      <c r="E47" s="28">
        <f t="shared" si="12"/>
        <v>5626</v>
      </c>
      <c r="F47" s="28">
        <f t="shared" si="12"/>
        <v>6058</v>
      </c>
      <c r="G47" s="28">
        <f t="shared" si="12"/>
        <v>6229</v>
      </c>
      <c r="H47" s="28">
        <f t="shared" si="12"/>
        <v>6272</v>
      </c>
      <c r="I47" s="28">
        <f t="shared" si="12"/>
        <v>6517</v>
      </c>
      <c r="J47" s="28">
        <f t="shared" si="12"/>
        <v>6660</v>
      </c>
      <c r="K47" s="28">
        <f t="shared" si="12"/>
        <v>6800</v>
      </c>
      <c r="L47" s="147">
        <f t="shared" si="2"/>
        <v>2.1</v>
      </c>
      <c r="M47" s="147">
        <f t="shared" si="3"/>
        <v>47.95</v>
      </c>
    </row>
    <row r="48" spans="1:13" x14ac:dyDescent="0.3">
      <c r="A48" s="26" t="s">
        <v>25</v>
      </c>
      <c r="B48" s="28">
        <f>B25</f>
        <v>4285</v>
      </c>
      <c r="C48" s="28">
        <f t="shared" ref="C48:K48" si="13">C25</f>
        <v>4327</v>
      </c>
      <c r="D48" s="28">
        <f t="shared" si="13"/>
        <v>4222</v>
      </c>
      <c r="E48" s="28">
        <f t="shared" si="13"/>
        <v>3822</v>
      </c>
      <c r="F48" s="28">
        <f t="shared" si="13"/>
        <v>3975</v>
      </c>
      <c r="G48" s="28">
        <f t="shared" si="13"/>
        <v>3888</v>
      </c>
      <c r="H48" s="28">
        <f t="shared" si="13"/>
        <v>3734</v>
      </c>
      <c r="I48" s="28">
        <f t="shared" si="13"/>
        <v>3480</v>
      </c>
      <c r="J48" s="28">
        <f t="shared" si="13"/>
        <v>3573</v>
      </c>
      <c r="K48" s="28">
        <f t="shared" si="13"/>
        <v>3596</v>
      </c>
      <c r="L48" s="147">
        <f t="shared" si="2"/>
        <v>0.64</v>
      </c>
      <c r="M48" s="147">
        <f t="shared" si="3"/>
        <v>16.079999999999998</v>
      </c>
    </row>
    <row r="49" spans="1:13" x14ac:dyDescent="0.3">
      <c r="A49" s="26" t="s">
        <v>14</v>
      </c>
      <c r="B49" s="28">
        <f>B28</f>
        <v>3082</v>
      </c>
      <c r="C49" s="28">
        <f t="shared" ref="C49:K49" si="14">C28</f>
        <v>3192</v>
      </c>
      <c r="D49" s="28">
        <f t="shared" si="14"/>
        <v>3277</v>
      </c>
      <c r="E49" s="28">
        <f t="shared" si="14"/>
        <v>3348</v>
      </c>
      <c r="F49" s="28">
        <f t="shared" si="14"/>
        <v>3585</v>
      </c>
      <c r="G49" s="28">
        <f t="shared" si="14"/>
        <v>3726</v>
      </c>
      <c r="H49" s="28">
        <f t="shared" si="14"/>
        <v>3822</v>
      </c>
      <c r="I49" s="28">
        <f t="shared" si="14"/>
        <v>3844</v>
      </c>
      <c r="J49" s="28">
        <f t="shared" si="14"/>
        <v>4027</v>
      </c>
      <c r="K49" s="28">
        <f t="shared" si="14"/>
        <v>4210</v>
      </c>
      <c r="L49" s="147">
        <f t="shared" si="2"/>
        <v>4.54</v>
      </c>
      <c r="M49" s="147">
        <f t="shared" si="3"/>
        <v>36.6</v>
      </c>
    </row>
    <row r="50" spans="1:13" x14ac:dyDescent="0.3">
      <c r="A50" s="26" t="s">
        <v>88</v>
      </c>
      <c r="B50" s="28">
        <f>B29</f>
        <v>2634</v>
      </c>
      <c r="C50" s="28">
        <f t="shared" ref="C50:K50" si="15">C29</f>
        <v>2645</v>
      </c>
      <c r="D50" s="28">
        <f t="shared" si="15"/>
        <v>2732</v>
      </c>
      <c r="E50" s="28">
        <f t="shared" si="15"/>
        <v>2767</v>
      </c>
      <c r="F50" s="28">
        <f t="shared" si="15"/>
        <v>2855</v>
      </c>
      <c r="G50" s="28">
        <f t="shared" si="15"/>
        <v>2854</v>
      </c>
      <c r="H50" s="28">
        <f t="shared" si="15"/>
        <v>2897</v>
      </c>
      <c r="I50" s="28">
        <f t="shared" si="15"/>
        <v>2576</v>
      </c>
      <c r="J50" s="28">
        <f t="shared" si="15"/>
        <v>2520</v>
      </c>
      <c r="K50" s="28">
        <f t="shared" si="15"/>
        <v>2735</v>
      </c>
      <c r="L50" s="147">
        <f t="shared" si="2"/>
        <v>8.5299999999999994</v>
      </c>
      <c r="M50" s="147">
        <f t="shared" si="3"/>
        <v>3.83</v>
      </c>
    </row>
    <row r="51" spans="1:13" x14ac:dyDescent="0.3">
      <c r="A51" s="26" t="s">
        <v>13</v>
      </c>
      <c r="B51" s="28">
        <f>B30</f>
        <v>994</v>
      </c>
      <c r="C51" s="28">
        <f t="shared" ref="C51:K51" si="16">C30</f>
        <v>1037</v>
      </c>
      <c r="D51" s="28">
        <f t="shared" si="16"/>
        <v>1177</v>
      </c>
      <c r="E51" s="28">
        <f t="shared" si="16"/>
        <v>1249</v>
      </c>
      <c r="F51" s="28">
        <f t="shared" si="16"/>
        <v>1347</v>
      </c>
      <c r="G51" s="28">
        <f t="shared" si="16"/>
        <v>1517</v>
      </c>
      <c r="H51" s="28">
        <f t="shared" si="16"/>
        <v>1620</v>
      </c>
      <c r="I51" s="28">
        <f t="shared" si="16"/>
        <v>1447</v>
      </c>
      <c r="J51" s="28">
        <f t="shared" si="16"/>
        <v>1644</v>
      </c>
      <c r="K51" s="28">
        <f t="shared" si="16"/>
        <v>1727</v>
      </c>
      <c r="L51" s="147">
        <f t="shared" si="2"/>
        <v>5.05</v>
      </c>
      <c r="M51" s="147">
        <f t="shared" si="3"/>
        <v>73.739999999999995</v>
      </c>
    </row>
    <row r="52" spans="1:13" x14ac:dyDescent="0.3">
      <c r="A52" s="26" t="s">
        <v>31</v>
      </c>
      <c r="B52" s="28">
        <f>B31</f>
        <v>3863</v>
      </c>
      <c r="C52" s="28">
        <f t="shared" ref="C52:K52" si="17">C31</f>
        <v>4007</v>
      </c>
      <c r="D52" s="28">
        <f t="shared" si="17"/>
        <v>4170</v>
      </c>
      <c r="E52" s="28">
        <f t="shared" si="17"/>
        <v>4421</v>
      </c>
      <c r="F52" s="28">
        <f t="shared" si="17"/>
        <v>4639</v>
      </c>
      <c r="G52" s="28">
        <f t="shared" si="17"/>
        <v>4943</v>
      </c>
      <c r="H52" s="28">
        <f t="shared" si="17"/>
        <v>5062</v>
      </c>
      <c r="I52" s="28">
        <f t="shared" si="17"/>
        <v>5039</v>
      </c>
      <c r="J52" s="28">
        <f t="shared" si="17"/>
        <v>5057</v>
      </c>
      <c r="K52" s="28">
        <f t="shared" si="17"/>
        <v>5150</v>
      </c>
      <c r="L52" s="147">
        <f t="shared" si="2"/>
        <v>1.84</v>
      </c>
      <c r="M52" s="147">
        <f t="shared" si="3"/>
        <v>33.32</v>
      </c>
    </row>
    <row r="53" spans="1:13" x14ac:dyDescent="0.3">
      <c r="A53" s="141" t="s">
        <v>30</v>
      </c>
      <c r="B53" s="159">
        <f>B54</f>
        <v>3146</v>
      </c>
      <c r="C53" s="159">
        <f t="shared" ref="C53:K53" si="18">C54</f>
        <v>3180</v>
      </c>
      <c r="D53" s="159">
        <f t="shared" si="18"/>
        <v>3268</v>
      </c>
      <c r="E53" s="159">
        <f t="shared" si="18"/>
        <v>3169</v>
      </c>
      <c r="F53" s="159">
        <f t="shared" si="18"/>
        <v>3396</v>
      </c>
      <c r="G53" s="159">
        <f t="shared" si="18"/>
        <v>3567</v>
      </c>
      <c r="H53" s="159">
        <f t="shared" si="18"/>
        <v>3372</v>
      </c>
      <c r="I53" s="159">
        <f t="shared" si="18"/>
        <v>3267</v>
      </c>
      <c r="J53" s="159">
        <f t="shared" si="18"/>
        <v>3492</v>
      </c>
      <c r="K53" s="159">
        <f t="shared" si="18"/>
        <v>3782</v>
      </c>
      <c r="L53" s="146">
        <f t="shared" si="2"/>
        <v>8.3000000000000007</v>
      </c>
      <c r="M53" s="146">
        <f t="shared" si="3"/>
        <v>20.22</v>
      </c>
    </row>
    <row r="54" spans="1:13" x14ac:dyDescent="0.3">
      <c r="A54" s="26" t="s">
        <v>139</v>
      </c>
      <c r="B54" s="28">
        <f>B5</f>
        <v>3146</v>
      </c>
      <c r="C54" s="28">
        <f t="shared" ref="C54:K54" si="19">C5</f>
        <v>3180</v>
      </c>
      <c r="D54" s="28">
        <f t="shared" si="19"/>
        <v>3268</v>
      </c>
      <c r="E54" s="28">
        <f t="shared" si="19"/>
        <v>3169</v>
      </c>
      <c r="F54" s="28">
        <f t="shared" si="19"/>
        <v>3396</v>
      </c>
      <c r="G54" s="28">
        <f t="shared" si="19"/>
        <v>3567</v>
      </c>
      <c r="H54" s="28">
        <f t="shared" si="19"/>
        <v>3372</v>
      </c>
      <c r="I54" s="28">
        <f t="shared" si="19"/>
        <v>3267</v>
      </c>
      <c r="J54" s="28">
        <f t="shared" si="19"/>
        <v>3492</v>
      </c>
      <c r="K54" s="28">
        <f t="shared" si="19"/>
        <v>3782</v>
      </c>
      <c r="L54" s="147">
        <f t="shared" si="2"/>
        <v>8.3000000000000007</v>
      </c>
      <c r="M54" s="147">
        <f t="shared" si="3"/>
        <v>20.22</v>
      </c>
    </row>
    <row r="55" spans="1:13" x14ac:dyDescent="0.3">
      <c r="A55" s="141" t="s">
        <v>10</v>
      </c>
      <c r="B55" s="159">
        <f>SUM(B56:B62)</f>
        <v>45934</v>
      </c>
      <c r="C55" s="159">
        <f t="shared" ref="C55:K55" si="20">SUM(C56:C62)</f>
        <v>50185</v>
      </c>
      <c r="D55" s="159">
        <f t="shared" si="20"/>
        <v>54270</v>
      </c>
      <c r="E55" s="159">
        <f t="shared" si="20"/>
        <v>56226</v>
      </c>
      <c r="F55" s="159">
        <f t="shared" si="20"/>
        <v>60025</v>
      </c>
      <c r="G55" s="159">
        <f t="shared" si="20"/>
        <v>61122</v>
      </c>
      <c r="H55" s="159">
        <f t="shared" si="20"/>
        <v>65005</v>
      </c>
      <c r="I55" s="159">
        <f t="shared" si="20"/>
        <v>62890</v>
      </c>
      <c r="J55" s="159">
        <f t="shared" si="20"/>
        <v>68068</v>
      </c>
      <c r="K55" s="159">
        <f t="shared" si="20"/>
        <v>74631</v>
      </c>
      <c r="L55" s="146">
        <f t="shared" si="2"/>
        <v>9.64</v>
      </c>
      <c r="M55" s="146">
        <f t="shared" si="3"/>
        <v>62.47</v>
      </c>
    </row>
    <row r="56" spans="1:13" x14ac:dyDescent="0.3">
      <c r="A56" s="26" t="s">
        <v>29</v>
      </c>
      <c r="B56" s="28">
        <f>B7</f>
        <v>14715</v>
      </c>
      <c r="C56" s="28">
        <f t="shared" ref="C56:K56" si="21">C7</f>
        <v>17407</v>
      </c>
      <c r="D56" s="28">
        <f t="shared" si="21"/>
        <v>19525</v>
      </c>
      <c r="E56" s="28">
        <f t="shared" si="21"/>
        <v>20200</v>
      </c>
      <c r="F56" s="28">
        <f t="shared" si="21"/>
        <v>21472</v>
      </c>
      <c r="G56" s="28">
        <f t="shared" si="21"/>
        <v>21751</v>
      </c>
      <c r="H56" s="28">
        <f t="shared" si="21"/>
        <v>22747</v>
      </c>
      <c r="I56" s="28">
        <f t="shared" si="21"/>
        <v>21802</v>
      </c>
      <c r="J56" s="28">
        <f t="shared" si="21"/>
        <v>24413</v>
      </c>
      <c r="K56" s="28">
        <f t="shared" si="21"/>
        <v>26608</v>
      </c>
      <c r="L56" s="147">
        <f t="shared" si="2"/>
        <v>8.99</v>
      </c>
      <c r="M56" s="147">
        <f t="shared" si="3"/>
        <v>80.819999999999993</v>
      </c>
    </row>
    <row r="57" spans="1:13" x14ac:dyDescent="0.3">
      <c r="A57" s="26" t="s">
        <v>92</v>
      </c>
      <c r="B57" s="28">
        <f>B9</f>
        <v>8984</v>
      </c>
      <c r="C57" s="28">
        <f t="shared" ref="C57:K57" si="22">C9</f>
        <v>9374</v>
      </c>
      <c r="D57" s="28">
        <f t="shared" si="22"/>
        <v>10159</v>
      </c>
      <c r="E57" s="28">
        <f t="shared" si="22"/>
        <v>10585</v>
      </c>
      <c r="F57" s="28">
        <f t="shared" si="22"/>
        <v>11444</v>
      </c>
      <c r="G57" s="28">
        <f t="shared" si="22"/>
        <v>11689</v>
      </c>
      <c r="H57" s="28">
        <f t="shared" si="22"/>
        <v>12446</v>
      </c>
      <c r="I57" s="28">
        <f t="shared" si="22"/>
        <v>12681</v>
      </c>
      <c r="J57" s="28">
        <f t="shared" si="22"/>
        <v>12812</v>
      </c>
      <c r="K57" s="28">
        <f t="shared" si="22"/>
        <v>13780</v>
      </c>
      <c r="L57" s="147">
        <f t="shared" si="2"/>
        <v>7.56</v>
      </c>
      <c r="M57" s="147">
        <f t="shared" si="3"/>
        <v>53.38</v>
      </c>
    </row>
    <row r="58" spans="1:13" x14ac:dyDescent="0.3">
      <c r="A58" s="26" t="s">
        <v>90</v>
      </c>
      <c r="B58" s="28">
        <f>B10</f>
        <v>48</v>
      </c>
      <c r="C58" s="28">
        <f t="shared" ref="C58:K58" si="23">C10</f>
        <v>48</v>
      </c>
      <c r="D58" s="28">
        <f t="shared" si="23"/>
        <v>52</v>
      </c>
      <c r="E58" s="28">
        <f t="shared" si="23"/>
        <v>60</v>
      </c>
      <c r="F58" s="28">
        <f t="shared" si="23"/>
        <v>78</v>
      </c>
      <c r="G58" s="28">
        <f t="shared" si="23"/>
        <v>101</v>
      </c>
      <c r="H58" s="28">
        <f t="shared" si="23"/>
        <v>111</v>
      </c>
      <c r="I58" s="28">
        <f t="shared" si="23"/>
        <v>120</v>
      </c>
      <c r="J58" s="28">
        <f t="shared" si="23"/>
        <v>145</v>
      </c>
      <c r="K58" s="28">
        <f t="shared" si="23"/>
        <v>186</v>
      </c>
      <c r="L58" s="147">
        <f t="shared" si="2"/>
        <v>28.28</v>
      </c>
      <c r="M58" s="147">
        <f t="shared" si="3"/>
        <v>287.5</v>
      </c>
    </row>
    <row r="59" spans="1:13" x14ac:dyDescent="0.3">
      <c r="A59" s="26" t="s">
        <v>89</v>
      </c>
      <c r="B59" s="28">
        <f>B11</f>
        <v>847</v>
      </c>
      <c r="C59" s="28">
        <f t="shared" ref="C59:K59" si="24">C11</f>
        <v>907</v>
      </c>
      <c r="D59" s="28">
        <f t="shared" si="24"/>
        <v>1052</v>
      </c>
      <c r="E59" s="28">
        <f t="shared" si="24"/>
        <v>1140</v>
      </c>
      <c r="F59" s="28">
        <f t="shared" si="24"/>
        <v>1301</v>
      </c>
      <c r="G59" s="28">
        <f t="shared" si="24"/>
        <v>1416</v>
      </c>
      <c r="H59" s="28">
        <f t="shared" si="24"/>
        <v>1625</v>
      </c>
      <c r="I59" s="28">
        <f t="shared" si="24"/>
        <v>1787</v>
      </c>
      <c r="J59" s="28">
        <f t="shared" si="24"/>
        <v>2424</v>
      </c>
      <c r="K59" s="28">
        <f t="shared" si="24"/>
        <v>2658</v>
      </c>
      <c r="L59" s="147">
        <f t="shared" si="2"/>
        <v>9.65</v>
      </c>
      <c r="M59" s="147">
        <f t="shared" si="3"/>
        <v>213.81</v>
      </c>
    </row>
    <row r="60" spans="1:13" x14ac:dyDescent="0.3">
      <c r="A60" s="26" t="s">
        <v>27</v>
      </c>
      <c r="B60" s="28">
        <f>B17</f>
        <v>3374</v>
      </c>
      <c r="C60" s="28">
        <f t="shared" ref="C60:K60" si="25">C17</f>
        <v>3529</v>
      </c>
      <c r="D60" s="28">
        <f t="shared" si="25"/>
        <v>3659</v>
      </c>
      <c r="E60" s="28">
        <f t="shared" si="25"/>
        <v>4009</v>
      </c>
      <c r="F60" s="28">
        <f t="shared" si="25"/>
        <v>4471</v>
      </c>
      <c r="G60" s="28">
        <f t="shared" si="25"/>
        <v>4789</v>
      </c>
      <c r="H60" s="28">
        <f t="shared" si="25"/>
        <v>4870</v>
      </c>
      <c r="I60" s="28">
        <f t="shared" si="25"/>
        <v>4666</v>
      </c>
      <c r="J60" s="28">
        <f t="shared" si="25"/>
        <v>4569</v>
      </c>
      <c r="K60" s="28">
        <f t="shared" si="25"/>
        <v>4911</v>
      </c>
      <c r="L60" s="147">
        <f t="shared" si="2"/>
        <v>7.49</v>
      </c>
      <c r="M60" s="147">
        <f t="shared" si="3"/>
        <v>45.55</v>
      </c>
    </row>
    <row r="61" spans="1:13" x14ac:dyDescent="0.3">
      <c r="A61" s="26" t="s">
        <v>93</v>
      </c>
      <c r="B61" s="28">
        <f>B22+B26</f>
        <v>8657</v>
      </c>
      <c r="C61" s="28">
        <f t="shared" ref="C61:K61" si="26">C22+C26</f>
        <v>9281</v>
      </c>
      <c r="D61" s="28">
        <f t="shared" si="26"/>
        <v>9716</v>
      </c>
      <c r="E61" s="28">
        <f t="shared" si="26"/>
        <v>9658</v>
      </c>
      <c r="F61" s="28">
        <f t="shared" si="26"/>
        <v>10153</v>
      </c>
      <c r="G61" s="28">
        <f t="shared" si="26"/>
        <v>10302</v>
      </c>
      <c r="H61" s="28">
        <f t="shared" si="26"/>
        <v>11529</v>
      </c>
      <c r="I61" s="28">
        <f t="shared" si="26"/>
        <v>10861</v>
      </c>
      <c r="J61" s="28">
        <f t="shared" si="26"/>
        <v>12046</v>
      </c>
      <c r="K61" s="28">
        <f t="shared" si="26"/>
        <v>13161</v>
      </c>
      <c r="L61" s="147">
        <f>ROUND(ABS(K61-J61)/J61*100,2)</f>
        <v>9.26</v>
      </c>
      <c r="M61" s="147">
        <f>ROUND(ABS(K61-B61)/B61*100,2)</f>
        <v>52.03</v>
      </c>
    </row>
    <row r="62" spans="1:13" x14ac:dyDescent="0.3">
      <c r="A62" s="26" t="s">
        <v>24</v>
      </c>
      <c r="B62" s="28">
        <f>B24+B14</f>
        <v>9309</v>
      </c>
      <c r="C62" s="28">
        <f t="shared" ref="C62:K62" si="27">C24+C14</f>
        <v>9639</v>
      </c>
      <c r="D62" s="28">
        <f t="shared" si="27"/>
        <v>10107</v>
      </c>
      <c r="E62" s="28">
        <f t="shared" si="27"/>
        <v>10574</v>
      </c>
      <c r="F62" s="28">
        <f t="shared" si="27"/>
        <v>11106</v>
      </c>
      <c r="G62" s="28">
        <f t="shared" si="27"/>
        <v>11074</v>
      </c>
      <c r="H62" s="28">
        <f t="shared" si="27"/>
        <v>11677</v>
      </c>
      <c r="I62" s="28">
        <f t="shared" si="27"/>
        <v>10973</v>
      </c>
      <c r="J62" s="28">
        <f t="shared" si="27"/>
        <v>11659</v>
      </c>
      <c r="K62" s="28">
        <f t="shared" si="27"/>
        <v>13327</v>
      </c>
      <c r="L62" s="147">
        <f t="shared" si="2"/>
        <v>14.31</v>
      </c>
      <c r="M62" s="147">
        <f t="shared" si="3"/>
        <v>43.16</v>
      </c>
    </row>
    <row r="63" spans="1:13" x14ac:dyDescent="0.3">
      <c r="A63" s="141" t="s">
        <v>34</v>
      </c>
      <c r="B63" s="155">
        <f t="shared" ref="B63:K63" si="28">B55+B53+B37</f>
        <v>140892</v>
      </c>
      <c r="C63" s="155">
        <f t="shared" si="28"/>
        <v>149756</v>
      </c>
      <c r="D63" s="155">
        <f t="shared" si="28"/>
        <v>160044</v>
      </c>
      <c r="E63" s="155">
        <f t="shared" si="28"/>
        <v>165982</v>
      </c>
      <c r="F63" s="155">
        <f t="shared" si="28"/>
        <v>176060</v>
      </c>
      <c r="G63" s="155">
        <f t="shared" si="28"/>
        <v>183457</v>
      </c>
      <c r="H63" s="155">
        <f t="shared" si="28"/>
        <v>190705</v>
      </c>
      <c r="I63" s="155">
        <f t="shared" si="28"/>
        <v>189361</v>
      </c>
      <c r="J63" s="155">
        <f t="shared" si="28"/>
        <v>200724</v>
      </c>
      <c r="K63" s="155">
        <f t="shared" si="28"/>
        <v>212861</v>
      </c>
      <c r="L63" s="146">
        <f t="shared" si="2"/>
        <v>6.05</v>
      </c>
      <c r="M63" s="146">
        <f t="shared" si="3"/>
        <v>51.08</v>
      </c>
    </row>
    <row r="65" spans="2:11" x14ac:dyDescent="0.3">
      <c r="B65" s="12"/>
      <c r="K65" s="12"/>
    </row>
    <row r="66" spans="2:11" x14ac:dyDescent="0.3">
      <c r="K66" s="8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373A2-90E5-4091-8903-4E3093498C1E}">
  <sheetPr>
    <tabColor rgb="FF00B050"/>
  </sheetPr>
  <dimension ref="A1:N63"/>
  <sheetViews>
    <sheetView topLeftCell="A10" workbookViewId="0">
      <selection activeCell="Q30" sqref="Q30"/>
    </sheetView>
  </sheetViews>
  <sheetFormatPr defaultRowHeight="14.4" x14ac:dyDescent="0.3"/>
  <cols>
    <col min="1" max="1" width="35.33203125" customWidth="1"/>
    <col min="2" max="2" width="11" customWidth="1"/>
    <col min="3" max="3" width="10.44140625" customWidth="1"/>
    <col min="4" max="4" width="10.109375" customWidth="1"/>
    <col min="5" max="5" width="9.33203125" customWidth="1"/>
    <col min="6" max="6" width="10.6640625" customWidth="1"/>
    <col min="7" max="7" width="8.6640625" customWidth="1"/>
    <col min="8" max="8" width="10.5546875" customWidth="1"/>
    <col min="9" max="9" width="10.109375" customWidth="1"/>
    <col min="10" max="10" width="10.5546875" customWidth="1"/>
    <col min="11" max="11" width="10.44140625" customWidth="1"/>
    <col min="12" max="12" width="11.109375" customWidth="1"/>
    <col min="13" max="13" width="12.6640625" customWidth="1"/>
  </cols>
  <sheetData>
    <row r="1" spans="1:11" x14ac:dyDescent="0.3">
      <c r="A1" t="s">
        <v>4</v>
      </c>
      <c r="B1" t="s">
        <v>28</v>
      </c>
    </row>
    <row r="3" spans="1:11" x14ac:dyDescent="0.3">
      <c r="A3" t="s">
        <v>103</v>
      </c>
      <c r="B3" t="s">
        <v>102</v>
      </c>
    </row>
    <row r="4" spans="1:11" x14ac:dyDescent="0.3">
      <c r="A4" t="s">
        <v>33</v>
      </c>
      <c r="B4" t="s">
        <v>0</v>
      </c>
      <c r="C4" t="s">
        <v>1</v>
      </c>
      <c r="D4" t="s">
        <v>2</v>
      </c>
      <c r="E4" t="s">
        <v>3</v>
      </c>
      <c r="F4" t="s">
        <v>116</v>
      </c>
      <c r="G4" t="s">
        <v>117</v>
      </c>
      <c r="H4" t="s">
        <v>118</v>
      </c>
      <c r="I4" t="s">
        <v>32</v>
      </c>
      <c r="J4" t="s">
        <v>142</v>
      </c>
      <c r="K4" t="s">
        <v>143</v>
      </c>
    </row>
    <row r="5" spans="1:11" x14ac:dyDescent="0.3">
      <c r="A5" t="s">
        <v>139</v>
      </c>
      <c r="B5">
        <v>2724</v>
      </c>
      <c r="C5">
        <v>2692</v>
      </c>
      <c r="D5">
        <v>2788</v>
      </c>
      <c r="E5">
        <v>2775</v>
      </c>
      <c r="F5">
        <v>2997</v>
      </c>
      <c r="G5">
        <v>3188</v>
      </c>
      <c r="H5">
        <v>3042</v>
      </c>
      <c r="I5">
        <v>2996</v>
      </c>
      <c r="J5">
        <v>3153</v>
      </c>
      <c r="K5">
        <v>3204</v>
      </c>
    </row>
    <row r="6" spans="1:11" x14ac:dyDescent="0.3">
      <c r="A6" t="s">
        <v>18</v>
      </c>
      <c r="B6">
        <v>8035</v>
      </c>
      <c r="C6">
        <v>8849</v>
      </c>
      <c r="D6">
        <v>9388</v>
      </c>
      <c r="E6">
        <v>10129</v>
      </c>
      <c r="F6">
        <v>10639</v>
      </c>
      <c r="G6">
        <v>11347</v>
      </c>
      <c r="H6">
        <v>12369</v>
      </c>
      <c r="I6">
        <v>12481</v>
      </c>
      <c r="J6">
        <v>13027</v>
      </c>
      <c r="K6">
        <v>13618</v>
      </c>
    </row>
    <row r="7" spans="1:11" x14ac:dyDescent="0.3">
      <c r="A7" t="s">
        <v>29</v>
      </c>
      <c r="B7">
        <v>12966</v>
      </c>
      <c r="C7">
        <v>14669</v>
      </c>
      <c r="D7">
        <v>16118</v>
      </c>
      <c r="E7">
        <v>17110</v>
      </c>
      <c r="F7">
        <v>18150</v>
      </c>
      <c r="G7">
        <v>18773</v>
      </c>
      <c r="H7">
        <v>19750</v>
      </c>
      <c r="I7">
        <v>19884</v>
      </c>
      <c r="J7">
        <v>21927</v>
      </c>
      <c r="K7">
        <v>23859</v>
      </c>
    </row>
    <row r="8" spans="1:11" x14ac:dyDescent="0.3">
      <c r="A8" t="s">
        <v>15</v>
      </c>
      <c r="B8">
        <v>2283</v>
      </c>
      <c r="C8">
        <v>2219</v>
      </c>
      <c r="D8">
        <v>2408</v>
      </c>
      <c r="E8">
        <v>2530</v>
      </c>
      <c r="F8">
        <v>2771</v>
      </c>
      <c r="G8">
        <v>2939</v>
      </c>
      <c r="H8">
        <v>3004</v>
      </c>
      <c r="I8">
        <v>3524</v>
      </c>
      <c r="J8">
        <v>3665</v>
      </c>
      <c r="K8">
        <v>3528</v>
      </c>
    </row>
    <row r="9" spans="1:11" x14ac:dyDescent="0.3">
      <c r="A9" t="s">
        <v>92</v>
      </c>
      <c r="B9">
        <v>7523</v>
      </c>
      <c r="C9">
        <v>8021</v>
      </c>
      <c r="D9">
        <v>8786</v>
      </c>
      <c r="E9">
        <v>9375</v>
      </c>
      <c r="F9">
        <v>10149</v>
      </c>
      <c r="G9">
        <v>10474</v>
      </c>
      <c r="H9">
        <v>11181</v>
      </c>
      <c r="I9">
        <v>11477</v>
      </c>
      <c r="J9">
        <v>11430</v>
      </c>
      <c r="K9">
        <v>12421</v>
      </c>
    </row>
    <row r="10" spans="1:11" x14ac:dyDescent="0.3">
      <c r="A10" t="s">
        <v>90</v>
      </c>
      <c r="B10">
        <v>42</v>
      </c>
      <c r="C10">
        <v>39</v>
      </c>
      <c r="D10">
        <v>40</v>
      </c>
      <c r="E10">
        <v>46</v>
      </c>
      <c r="F10">
        <v>60</v>
      </c>
      <c r="G10">
        <v>82</v>
      </c>
      <c r="H10">
        <v>102</v>
      </c>
      <c r="I10">
        <v>113</v>
      </c>
      <c r="J10">
        <v>137</v>
      </c>
      <c r="K10">
        <v>174</v>
      </c>
    </row>
    <row r="11" spans="1:11" x14ac:dyDescent="0.3">
      <c r="A11" t="s">
        <v>89</v>
      </c>
      <c r="B11">
        <v>691</v>
      </c>
      <c r="C11">
        <v>727</v>
      </c>
      <c r="D11">
        <v>873</v>
      </c>
      <c r="E11">
        <v>988</v>
      </c>
      <c r="F11">
        <v>1140</v>
      </c>
      <c r="G11">
        <v>1236</v>
      </c>
      <c r="H11">
        <v>1435</v>
      </c>
      <c r="I11">
        <v>1611</v>
      </c>
      <c r="J11">
        <v>2238</v>
      </c>
      <c r="K11">
        <v>2418</v>
      </c>
    </row>
    <row r="12" spans="1:11" x14ac:dyDescent="0.3">
      <c r="A12" t="s">
        <v>87</v>
      </c>
      <c r="B12">
        <v>2641</v>
      </c>
      <c r="C12">
        <v>2773</v>
      </c>
      <c r="D12">
        <v>2840</v>
      </c>
      <c r="E12">
        <v>2874</v>
      </c>
      <c r="F12">
        <v>2978</v>
      </c>
      <c r="G12">
        <v>3201</v>
      </c>
      <c r="H12">
        <v>3277</v>
      </c>
      <c r="I12">
        <v>3402</v>
      </c>
      <c r="J12">
        <v>3325</v>
      </c>
      <c r="K12">
        <v>3510</v>
      </c>
    </row>
    <row r="13" spans="1:11" x14ac:dyDescent="0.3">
      <c r="A13" t="s">
        <v>94</v>
      </c>
      <c r="B13">
        <v>7165</v>
      </c>
      <c r="C13">
        <v>7482</v>
      </c>
      <c r="D13">
        <v>9427</v>
      </c>
      <c r="E13">
        <v>11103</v>
      </c>
      <c r="F13">
        <v>12486</v>
      </c>
      <c r="G13">
        <v>14349</v>
      </c>
      <c r="H13">
        <v>14389</v>
      </c>
      <c r="I13">
        <v>16096</v>
      </c>
      <c r="J13">
        <v>17769</v>
      </c>
      <c r="K13">
        <v>19052</v>
      </c>
    </row>
    <row r="14" spans="1:11" x14ac:dyDescent="0.3">
      <c r="A14" t="s">
        <v>137</v>
      </c>
      <c r="B14">
        <v>1467</v>
      </c>
      <c r="C14">
        <v>1497</v>
      </c>
      <c r="D14">
        <v>1578</v>
      </c>
      <c r="E14">
        <v>1720</v>
      </c>
      <c r="F14">
        <v>1718</v>
      </c>
      <c r="G14">
        <v>1790</v>
      </c>
      <c r="H14">
        <v>1925</v>
      </c>
      <c r="I14">
        <v>1764</v>
      </c>
      <c r="J14">
        <v>1886</v>
      </c>
      <c r="K14">
        <v>2131</v>
      </c>
    </row>
    <row r="15" spans="1:11" x14ac:dyDescent="0.3">
      <c r="A15" t="s">
        <v>91</v>
      </c>
      <c r="B15">
        <v>3147</v>
      </c>
      <c r="C15">
        <v>3559</v>
      </c>
      <c r="D15">
        <v>3641</v>
      </c>
      <c r="E15">
        <v>3792</v>
      </c>
      <c r="F15">
        <v>4051</v>
      </c>
      <c r="G15">
        <v>4036</v>
      </c>
      <c r="H15">
        <v>4153</v>
      </c>
      <c r="I15">
        <v>4327</v>
      </c>
      <c r="J15">
        <v>4748</v>
      </c>
      <c r="K15">
        <v>4967</v>
      </c>
    </row>
    <row r="16" spans="1:11" x14ac:dyDescent="0.3">
      <c r="A16" t="s">
        <v>95</v>
      </c>
      <c r="B16">
        <v>196</v>
      </c>
      <c r="C16">
        <v>162</v>
      </c>
      <c r="D16">
        <v>123</v>
      </c>
      <c r="E16">
        <v>135</v>
      </c>
      <c r="F16">
        <v>136</v>
      </c>
      <c r="G16">
        <v>133</v>
      </c>
      <c r="H16">
        <v>127</v>
      </c>
      <c r="I16">
        <v>170</v>
      </c>
      <c r="J16">
        <v>327</v>
      </c>
      <c r="K16">
        <v>471</v>
      </c>
    </row>
    <row r="17" spans="1:11" x14ac:dyDescent="0.3">
      <c r="A17" t="s">
        <v>27</v>
      </c>
      <c r="B17">
        <v>2976</v>
      </c>
      <c r="C17">
        <v>3153</v>
      </c>
      <c r="D17">
        <v>3171</v>
      </c>
      <c r="E17">
        <v>3525</v>
      </c>
      <c r="F17">
        <v>3671</v>
      </c>
      <c r="G17">
        <v>3984</v>
      </c>
      <c r="H17">
        <v>4024</v>
      </c>
      <c r="I17">
        <v>3895</v>
      </c>
      <c r="J17">
        <v>3691</v>
      </c>
      <c r="K17">
        <v>3850</v>
      </c>
    </row>
    <row r="18" spans="1:11" x14ac:dyDescent="0.3">
      <c r="A18" t="s">
        <v>77</v>
      </c>
      <c r="B18">
        <v>30008</v>
      </c>
      <c r="C18">
        <v>31601</v>
      </c>
      <c r="D18">
        <v>33228</v>
      </c>
      <c r="E18">
        <v>34096</v>
      </c>
      <c r="F18">
        <v>35693</v>
      </c>
      <c r="G18">
        <v>37114</v>
      </c>
      <c r="H18">
        <v>38498</v>
      </c>
      <c r="I18">
        <v>38652</v>
      </c>
      <c r="J18">
        <v>39425</v>
      </c>
      <c r="K18">
        <v>39914</v>
      </c>
    </row>
    <row r="19" spans="1:11" x14ac:dyDescent="0.3">
      <c r="A19" t="s">
        <v>17</v>
      </c>
      <c r="B19">
        <v>6118</v>
      </c>
      <c r="C19">
        <v>6518</v>
      </c>
      <c r="D19">
        <v>7017</v>
      </c>
      <c r="E19">
        <v>7025</v>
      </c>
      <c r="F19">
        <v>7320</v>
      </c>
      <c r="G19">
        <v>7739</v>
      </c>
      <c r="H19">
        <v>7879</v>
      </c>
      <c r="I19">
        <v>7378</v>
      </c>
      <c r="J19">
        <v>8001</v>
      </c>
      <c r="K19">
        <v>8476</v>
      </c>
    </row>
    <row r="20" spans="1:11" x14ac:dyDescent="0.3">
      <c r="A20" t="s">
        <v>141</v>
      </c>
      <c r="B20">
        <v>380</v>
      </c>
      <c r="C20">
        <v>386</v>
      </c>
      <c r="D20">
        <v>425</v>
      </c>
      <c r="E20">
        <v>477</v>
      </c>
      <c r="F20">
        <v>518</v>
      </c>
      <c r="G20">
        <v>497</v>
      </c>
      <c r="H20">
        <v>603</v>
      </c>
      <c r="I20">
        <v>570</v>
      </c>
      <c r="J20">
        <v>729</v>
      </c>
      <c r="K20">
        <v>782</v>
      </c>
    </row>
    <row r="21" spans="1:11" x14ac:dyDescent="0.3">
      <c r="A21" t="s">
        <v>85</v>
      </c>
      <c r="B21">
        <v>4101</v>
      </c>
      <c r="C21">
        <v>4168</v>
      </c>
      <c r="D21">
        <v>4682</v>
      </c>
      <c r="E21">
        <v>5151</v>
      </c>
      <c r="F21">
        <v>5574</v>
      </c>
      <c r="G21">
        <v>5804</v>
      </c>
      <c r="H21">
        <v>5765</v>
      </c>
      <c r="I21">
        <v>6107</v>
      </c>
      <c r="J21">
        <v>6327</v>
      </c>
      <c r="K21">
        <v>6462</v>
      </c>
    </row>
    <row r="22" spans="1:11" x14ac:dyDescent="0.3">
      <c r="A22" t="s">
        <v>136</v>
      </c>
      <c r="B22">
        <v>2998</v>
      </c>
      <c r="C22">
        <v>3481</v>
      </c>
      <c r="D22">
        <v>3753</v>
      </c>
      <c r="E22">
        <v>4108</v>
      </c>
      <c r="F22">
        <v>4398</v>
      </c>
      <c r="G22">
        <v>4733</v>
      </c>
      <c r="H22">
        <v>5564</v>
      </c>
      <c r="I22">
        <v>5737</v>
      </c>
      <c r="J22">
        <v>6448</v>
      </c>
      <c r="K22">
        <v>7057</v>
      </c>
    </row>
    <row r="23" spans="1:11" x14ac:dyDescent="0.3">
      <c r="A23" t="s">
        <v>140</v>
      </c>
      <c r="B23">
        <v>3418</v>
      </c>
      <c r="C23">
        <v>3584</v>
      </c>
      <c r="D23">
        <v>3846</v>
      </c>
      <c r="E23">
        <v>3910</v>
      </c>
      <c r="F23">
        <v>4389</v>
      </c>
      <c r="G23">
        <v>4815</v>
      </c>
      <c r="H23">
        <v>4998</v>
      </c>
      <c r="I23">
        <v>4829</v>
      </c>
      <c r="J23">
        <v>5472</v>
      </c>
      <c r="K23">
        <v>5768</v>
      </c>
    </row>
    <row r="24" spans="1:11" x14ac:dyDescent="0.3">
      <c r="A24" t="s">
        <v>24</v>
      </c>
      <c r="B24">
        <v>5698</v>
      </c>
      <c r="C24">
        <v>5741</v>
      </c>
      <c r="D24">
        <v>6086</v>
      </c>
      <c r="E24">
        <v>6292</v>
      </c>
      <c r="F24">
        <v>6795</v>
      </c>
      <c r="G24">
        <v>6798</v>
      </c>
      <c r="H24">
        <v>7307</v>
      </c>
      <c r="I24">
        <v>7039</v>
      </c>
      <c r="J24">
        <v>7363</v>
      </c>
      <c r="K24">
        <v>7523</v>
      </c>
    </row>
    <row r="25" spans="1:11" x14ac:dyDescent="0.3">
      <c r="A25" t="s">
        <v>25</v>
      </c>
      <c r="B25">
        <v>3898</v>
      </c>
      <c r="C25">
        <v>3910</v>
      </c>
      <c r="D25">
        <v>3872</v>
      </c>
      <c r="E25">
        <v>3508</v>
      </c>
      <c r="F25">
        <v>3607</v>
      </c>
      <c r="G25">
        <v>3543</v>
      </c>
      <c r="H25">
        <v>3347</v>
      </c>
      <c r="I25">
        <v>3181</v>
      </c>
      <c r="J25">
        <v>3214</v>
      </c>
      <c r="K25">
        <v>3225</v>
      </c>
    </row>
    <row r="26" spans="1:11" x14ac:dyDescent="0.3">
      <c r="A26" t="s">
        <v>138</v>
      </c>
      <c r="B26">
        <v>3964</v>
      </c>
      <c r="C26">
        <v>4060</v>
      </c>
      <c r="D26">
        <v>4099</v>
      </c>
      <c r="E26">
        <v>3942</v>
      </c>
      <c r="F26">
        <v>4145</v>
      </c>
      <c r="G26">
        <v>4074</v>
      </c>
      <c r="H26">
        <v>4167</v>
      </c>
      <c r="I26">
        <v>3689</v>
      </c>
      <c r="J26">
        <v>3926</v>
      </c>
      <c r="K26">
        <v>4191</v>
      </c>
    </row>
    <row r="27" spans="1:11" x14ac:dyDescent="0.3">
      <c r="A27" t="s">
        <v>98</v>
      </c>
      <c r="B27">
        <v>1642</v>
      </c>
      <c r="C27">
        <v>1630</v>
      </c>
      <c r="D27">
        <v>1698</v>
      </c>
      <c r="E27">
        <v>1278</v>
      </c>
      <c r="F27">
        <v>1276</v>
      </c>
      <c r="G27">
        <v>1367</v>
      </c>
      <c r="H27">
        <v>1463</v>
      </c>
      <c r="I27">
        <v>1503</v>
      </c>
      <c r="J27">
        <v>1563</v>
      </c>
      <c r="K27">
        <v>1684</v>
      </c>
    </row>
    <row r="28" spans="1:11" x14ac:dyDescent="0.3">
      <c r="A28" t="s">
        <v>14</v>
      </c>
      <c r="B28">
        <v>2819</v>
      </c>
      <c r="C28">
        <v>2895</v>
      </c>
      <c r="D28">
        <v>3058</v>
      </c>
      <c r="E28">
        <v>3130</v>
      </c>
      <c r="F28">
        <v>3338</v>
      </c>
      <c r="G28">
        <v>3498</v>
      </c>
      <c r="H28">
        <v>3604</v>
      </c>
      <c r="I28">
        <v>3635</v>
      </c>
      <c r="J28">
        <v>3821</v>
      </c>
      <c r="K28">
        <v>3954</v>
      </c>
    </row>
    <row r="29" spans="1:11" x14ac:dyDescent="0.3">
      <c r="A29" t="s">
        <v>88</v>
      </c>
      <c r="B29">
        <v>2131</v>
      </c>
      <c r="C29">
        <v>2127</v>
      </c>
      <c r="D29">
        <v>2239</v>
      </c>
      <c r="E29">
        <v>2287</v>
      </c>
      <c r="F29">
        <v>2333</v>
      </c>
      <c r="G29">
        <v>2343</v>
      </c>
      <c r="H29">
        <v>2352</v>
      </c>
      <c r="I29">
        <v>2035</v>
      </c>
      <c r="J29">
        <v>2142</v>
      </c>
      <c r="K29">
        <v>2123</v>
      </c>
    </row>
    <row r="30" spans="1:11" x14ac:dyDescent="0.3">
      <c r="A30" t="s">
        <v>13</v>
      </c>
      <c r="B30">
        <v>910</v>
      </c>
      <c r="C30">
        <v>952</v>
      </c>
      <c r="D30">
        <v>1075</v>
      </c>
      <c r="E30">
        <v>1144</v>
      </c>
      <c r="F30">
        <v>1241</v>
      </c>
      <c r="G30">
        <v>1440</v>
      </c>
      <c r="H30">
        <v>1537</v>
      </c>
      <c r="I30">
        <v>1388</v>
      </c>
      <c r="J30">
        <v>1510</v>
      </c>
      <c r="K30">
        <v>1563</v>
      </c>
    </row>
    <row r="31" spans="1:11" x14ac:dyDescent="0.3">
      <c r="A31" t="s">
        <v>31</v>
      </c>
      <c r="B31">
        <v>3574</v>
      </c>
      <c r="C31">
        <v>3761</v>
      </c>
      <c r="D31">
        <v>3883</v>
      </c>
      <c r="E31">
        <v>4109</v>
      </c>
      <c r="F31">
        <v>4285</v>
      </c>
      <c r="G31">
        <v>4577</v>
      </c>
      <c r="H31">
        <v>4862</v>
      </c>
      <c r="I31">
        <v>4851</v>
      </c>
      <c r="J31">
        <v>4897</v>
      </c>
      <c r="K31">
        <v>4981</v>
      </c>
    </row>
    <row r="32" spans="1:11" x14ac:dyDescent="0.3">
      <c r="A32" t="s">
        <v>34</v>
      </c>
      <c r="B32">
        <v>123515</v>
      </c>
      <c r="C32">
        <v>130656</v>
      </c>
      <c r="D32">
        <v>140142</v>
      </c>
      <c r="E32">
        <v>146559</v>
      </c>
      <c r="F32">
        <v>155858</v>
      </c>
      <c r="G32">
        <v>163874</v>
      </c>
      <c r="H32">
        <v>170724</v>
      </c>
      <c r="I32">
        <v>172334</v>
      </c>
      <c r="J32">
        <v>182161</v>
      </c>
      <c r="K32">
        <v>190906</v>
      </c>
    </row>
    <row r="34" spans="1:14" x14ac:dyDescent="0.3">
      <c r="A34" s="2"/>
    </row>
    <row r="35" spans="1:14" x14ac:dyDescent="0.3">
      <c r="A35" s="1" t="s">
        <v>184</v>
      </c>
    </row>
    <row r="36" spans="1:14" ht="28.8" x14ac:dyDescent="0.3">
      <c r="A36" s="30" t="s">
        <v>75</v>
      </c>
      <c r="B36" s="158" t="s">
        <v>0</v>
      </c>
      <c r="C36" s="158" t="s">
        <v>1</v>
      </c>
      <c r="D36" s="158" t="s">
        <v>2</v>
      </c>
      <c r="E36" s="158" t="s">
        <v>3</v>
      </c>
      <c r="F36" s="158" t="s">
        <v>116</v>
      </c>
      <c r="G36" s="158" t="s">
        <v>117</v>
      </c>
      <c r="H36" s="158" t="s">
        <v>118</v>
      </c>
      <c r="I36" s="158" t="s">
        <v>32</v>
      </c>
      <c r="J36" s="158" t="s">
        <v>142</v>
      </c>
      <c r="K36" s="158" t="s">
        <v>143</v>
      </c>
      <c r="L36" s="158" t="s">
        <v>179</v>
      </c>
      <c r="M36" s="158" t="s">
        <v>179</v>
      </c>
    </row>
    <row r="37" spans="1:14" x14ac:dyDescent="0.3">
      <c r="A37" s="141" t="s">
        <v>68</v>
      </c>
      <c r="B37" s="145">
        <f>SUM(B38:B52)</f>
        <v>82466</v>
      </c>
      <c r="C37" s="145">
        <f t="shared" ref="C37:K37" si="0">SUM(C38:C52)</f>
        <v>86576</v>
      </c>
      <c r="D37" s="145">
        <f t="shared" si="0"/>
        <v>92850</v>
      </c>
      <c r="E37" s="145">
        <f t="shared" si="0"/>
        <v>96678</v>
      </c>
      <c r="F37" s="145">
        <f t="shared" si="0"/>
        <v>102635</v>
      </c>
      <c r="G37" s="145">
        <f t="shared" si="0"/>
        <v>108742</v>
      </c>
      <c r="H37" s="145">
        <f t="shared" si="0"/>
        <v>112227</v>
      </c>
      <c r="I37" s="145">
        <f t="shared" si="0"/>
        <v>114129</v>
      </c>
      <c r="J37" s="145">
        <f t="shared" si="0"/>
        <v>119962</v>
      </c>
      <c r="K37" s="145">
        <f t="shared" si="0"/>
        <v>124078</v>
      </c>
      <c r="L37" s="146">
        <f>ROUND(ABS(K37-J37)/J37*100,2)</f>
        <v>3.43</v>
      </c>
      <c r="M37" s="146">
        <f>ROUND(ABS(K37-B37)/B37*100,2)</f>
        <v>50.46</v>
      </c>
      <c r="N37" s="12"/>
    </row>
    <row r="38" spans="1:14" x14ac:dyDescent="0.3">
      <c r="A38" s="26" t="s">
        <v>18</v>
      </c>
      <c r="B38" s="28">
        <f>B6</f>
        <v>8035</v>
      </c>
      <c r="C38" s="28">
        <f t="shared" ref="C38:K38" si="1">C6</f>
        <v>8849</v>
      </c>
      <c r="D38" s="28">
        <f t="shared" si="1"/>
        <v>9388</v>
      </c>
      <c r="E38" s="28">
        <f t="shared" si="1"/>
        <v>10129</v>
      </c>
      <c r="F38" s="28">
        <f t="shared" si="1"/>
        <v>10639</v>
      </c>
      <c r="G38" s="28">
        <f t="shared" si="1"/>
        <v>11347</v>
      </c>
      <c r="H38" s="28">
        <f t="shared" si="1"/>
        <v>12369</v>
      </c>
      <c r="I38" s="28">
        <f t="shared" si="1"/>
        <v>12481</v>
      </c>
      <c r="J38" s="28">
        <f t="shared" si="1"/>
        <v>13027</v>
      </c>
      <c r="K38" s="28">
        <f t="shared" si="1"/>
        <v>13618</v>
      </c>
      <c r="L38" s="147">
        <f t="shared" ref="L38:L63" si="2">ROUND(ABS(K38-J38)/J38*100,2)</f>
        <v>4.54</v>
      </c>
      <c r="M38" s="147">
        <f t="shared" ref="M38:M63" si="3">ROUND(ABS(K38-B38)/B38*100,2)</f>
        <v>69.48</v>
      </c>
      <c r="N38" s="12"/>
    </row>
    <row r="39" spans="1:14" x14ac:dyDescent="0.3">
      <c r="A39" s="26" t="s">
        <v>15</v>
      </c>
      <c r="B39" s="28">
        <f>B8</f>
        <v>2283</v>
      </c>
      <c r="C39" s="28">
        <f t="shared" ref="C39:K39" si="4">C8</f>
        <v>2219</v>
      </c>
      <c r="D39" s="28">
        <f t="shared" si="4"/>
        <v>2408</v>
      </c>
      <c r="E39" s="28">
        <f t="shared" si="4"/>
        <v>2530</v>
      </c>
      <c r="F39" s="28">
        <f t="shared" si="4"/>
        <v>2771</v>
      </c>
      <c r="G39" s="28">
        <f t="shared" si="4"/>
        <v>2939</v>
      </c>
      <c r="H39" s="28">
        <f t="shared" si="4"/>
        <v>3004</v>
      </c>
      <c r="I39" s="28">
        <f t="shared" si="4"/>
        <v>3524</v>
      </c>
      <c r="J39" s="28">
        <f t="shared" si="4"/>
        <v>3665</v>
      </c>
      <c r="K39" s="28">
        <f t="shared" si="4"/>
        <v>3528</v>
      </c>
      <c r="L39" s="147">
        <f t="shared" si="2"/>
        <v>3.74</v>
      </c>
      <c r="M39" s="147">
        <f t="shared" si="3"/>
        <v>54.53</v>
      </c>
      <c r="N39" s="12"/>
    </row>
    <row r="40" spans="1:14" x14ac:dyDescent="0.3">
      <c r="A40" s="26" t="s">
        <v>87</v>
      </c>
      <c r="B40" s="28">
        <f>B12</f>
        <v>2641</v>
      </c>
      <c r="C40" s="28">
        <f t="shared" ref="C40:K40" si="5">C12</f>
        <v>2773</v>
      </c>
      <c r="D40" s="28">
        <f t="shared" si="5"/>
        <v>2840</v>
      </c>
      <c r="E40" s="28">
        <f t="shared" si="5"/>
        <v>2874</v>
      </c>
      <c r="F40" s="28">
        <f t="shared" si="5"/>
        <v>2978</v>
      </c>
      <c r="G40" s="28">
        <f t="shared" si="5"/>
        <v>3201</v>
      </c>
      <c r="H40" s="28">
        <f t="shared" si="5"/>
        <v>3277</v>
      </c>
      <c r="I40" s="28">
        <f t="shared" si="5"/>
        <v>3402</v>
      </c>
      <c r="J40" s="28">
        <f t="shared" si="5"/>
        <v>3325</v>
      </c>
      <c r="K40" s="28">
        <f t="shared" si="5"/>
        <v>3510</v>
      </c>
      <c r="L40" s="147">
        <f t="shared" si="2"/>
        <v>5.56</v>
      </c>
      <c r="M40" s="147">
        <f t="shared" si="3"/>
        <v>32.9</v>
      </c>
      <c r="N40" s="12"/>
    </row>
    <row r="41" spans="1:14" x14ac:dyDescent="0.3">
      <c r="A41" s="26" t="s">
        <v>91</v>
      </c>
      <c r="B41" s="28">
        <f>B15</f>
        <v>3147</v>
      </c>
      <c r="C41" s="28">
        <f t="shared" ref="C41:K41" si="6">C15</f>
        <v>3559</v>
      </c>
      <c r="D41" s="28">
        <f t="shared" si="6"/>
        <v>3641</v>
      </c>
      <c r="E41" s="28">
        <f t="shared" si="6"/>
        <v>3792</v>
      </c>
      <c r="F41" s="28">
        <f t="shared" si="6"/>
        <v>4051</v>
      </c>
      <c r="G41" s="28">
        <f t="shared" si="6"/>
        <v>4036</v>
      </c>
      <c r="H41" s="28">
        <f t="shared" si="6"/>
        <v>4153</v>
      </c>
      <c r="I41" s="28">
        <f t="shared" si="6"/>
        <v>4327</v>
      </c>
      <c r="J41" s="28">
        <f t="shared" si="6"/>
        <v>4748</v>
      </c>
      <c r="K41" s="28">
        <f t="shared" si="6"/>
        <v>4967</v>
      </c>
      <c r="L41" s="147">
        <f t="shared" si="2"/>
        <v>4.6100000000000003</v>
      </c>
      <c r="M41" s="147">
        <f t="shared" si="3"/>
        <v>57.83</v>
      </c>
      <c r="N41" s="12"/>
    </row>
    <row r="42" spans="1:14" x14ac:dyDescent="0.3">
      <c r="A42" s="26" t="s">
        <v>106</v>
      </c>
      <c r="B42" s="28">
        <f>B16+B13+B27</f>
        <v>9003</v>
      </c>
      <c r="C42" s="28">
        <f t="shared" ref="C42:K42" si="7">C16+C13+C27</f>
        <v>9274</v>
      </c>
      <c r="D42" s="28">
        <f t="shared" si="7"/>
        <v>11248</v>
      </c>
      <c r="E42" s="28">
        <f t="shared" si="7"/>
        <v>12516</v>
      </c>
      <c r="F42" s="28">
        <f t="shared" si="7"/>
        <v>13898</v>
      </c>
      <c r="G42" s="28">
        <f t="shared" si="7"/>
        <v>15849</v>
      </c>
      <c r="H42" s="28">
        <f t="shared" si="7"/>
        <v>15979</v>
      </c>
      <c r="I42" s="28">
        <f t="shared" si="7"/>
        <v>17769</v>
      </c>
      <c r="J42" s="28">
        <f t="shared" si="7"/>
        <v>19659</v>
      </c>
      <c r="K42" s="28">
        <f t="shared" si="7"/>
        <v>21207</v>
      </c>
      <c r="L42" s="147">
        <f>ROUND(ABS(K42-J42)/J42*100,2)</f>
        <v>7.87</v>
      </c>
      <c r="M42" s="147">
        <f>ROUND(ABS(K42-B42)/B42*100,2)</f>
        <v>135.55000000000001</v>
      </c>
      <c r="N42" s="12"/>
    </row>
    <row r="43" spans="1:14" x14ac:dyDescent="0.3">
      <c r="A43" s="26" t="s">
        <v>77</v>
      </c>
      <c r="B43" s="28">
        <f>B18</f>
        <v>30008</v>
      </c>
      <c r="C43" s="28">
        <f t="shared" ref="C43:K43" si="8">C18</f>
        <v>31601</v>
      </c>
      <c r="D43" s="28">
        <f t="shared" si="8"/>
        <v>33228</v>
      </c>
      <c r="E43" s="28">
        <f t="shared" si="8"/>
        <v>34096</v>
      </c>
      <c r="F43" s="28">
        <f t="shared" si="8"/>
        <v>35693</v>
      </c>
      <c r="G43" s="28">
        <f t="shared" si="8"/>
        <v>37114</v>
      </c>
      <c r="H43" s="28">
        <f t="shared" si="8"/>
        <v>38498</v>
      </c>
      <c r="I43" s="28">
        <f t="shared" si="8"/>
        <v>38652</v>
      </c>
      <c r="J43" s="28">
        <f t="shared" si="8"/>
        <v>39425</v>
      </c>
      <c r="K43" s="28">
        <f t="shared" si="8"/>
        <v>39914</v>
      </c>
      <c r="L43" s="147">
        <f>ROUND(ABS(K43-J43)/J43*100,2)</f>
        <v>1.24</v>
      </c>
      <c r="M43" s="147">
        <f>ROUND(ABS(K43-B43)/B43*100,2)</f>
        <v>33.01</v>
      </c>
      <c r="N43" s="12"/>
    </row>
    <row r="44" spans="1:14" x14ac:dyDescent="0.3">
      <c r="A44" s="26" t="s">
        <v>17</v>
      </c>
      <c r="B44" s="28">
        <f>B19</f>
        <v>6118</v>
      </c>
      <c r="C44" s="28">
        <f t="shared" ref="C44:K44" si="9">C19</f>
        <v>6518</v>
      </c>
      <c r="D44" s="28">
        <f t="shared" si="9"/>
        <v>7017</v>
      </c>
      <c r="E44" s="28">
        <f t="shared" si="9"/>
        <v>7025</v>
      </c>
      <c r="F44" s="28">
        <f t="shared" si="9"/>
        <v>7320</v>
      </c>
      <c r="G44" s="28">
        <f t="shared" si="9"/>
        <v>7739</v>
      </c>
      <c r="H44" s="28">
        <f t="shared" si="9"/>
        <v>7879</v>
      </c>
      <c r="I44" s="28">
        <f t="shared" si="9"/>
        <v>7378</v>
      </c>
      <c r="J44" s="28">
        <f t="shared" si="9"/>
        <v>8001</v>
      </c>
      <c r="K44" s="28">
        <f t="shared" si="9"/>
        <v>8476</v>
      </c>
      <c r="L44" s="147">
        <f t="shared" si="2"/>
        <v>5.94</v>
      </c>
      <c r="M44" s="147">
        <f t="shared" si="3"/>
        <v>38.54</v>
      </c>
      <c r="N44" s="12"/>
    </row>
    <row r="45" spans="1:14" x14ac:dyDescent="0.3">
      <c r="A45" s="26" t="s">
        <v>86</v>
      </c>
      <c r="B45" s="28">
        <f>B20</f>
        <v>380</v>
      </c>
      <c r="C45" s="28">
        <f t="shared" ref="C45:K45" si="10">C20</f>
        <v>386</v>
      </c>
      <c r="D45" s="28">
        <f t="shared" si="10"/>
        <v>425</v>
      </c>
      <c r="E45" s="28">
        <f t="shared" si="10"/>
        <v>477</v>
      </c>
      <c r="F45" s="28">
        <f t="shared" si="10"/>
        <v>518</v>
      </c>
      <c r="G45" s="28">
        <f t="shared" si="10"/>
        <v>497</v>
      </c>
      <c r="H45" s="28">
        <f t="shared" si="10"/>
        <v>603</v>
      </c>
      <c r="I45" s="28">
        <f t="shared" si="10"/>
        <v>570</v>
      </c>
      <c r="J45" s="28">
        <f t="shared" si="10"/>
        <v>729</v>
      </c>
      <c r="K45" s="28">
        <f t="shared" si="10"/>
        <v>782</v>
      </c>
      <c r="L45" s="147">
        <f t="shared" si="2"/>
        <v>7.27</v>
      </c>
      <c r="M45" s="147">
        <f t="shared" si="3"/>
        <v>105.79</v>
      </c>
      <c r="N45" s="12"/>
    </row>
    <row r="46" spans="1:14" x14ac:dyDescent="0.3">
      <c r="A46" s="26" t="s">
        <v>21</v>
      </c>
      <c r="B46" s="28">
        <f>B23</f>
        <v>3418</v>
      </c>
      <c r="C46" s="28">
        <f t="shared" ref="C46:K46" si="11">C23</f>
        <v>3584</v>
      </c>
      <c r="D46" s="28">
        <f t="shared" si="11"/>
        <v>3846</v>
      </c>
      <c r="E46" s="28">
        <f t="shared" si="11"/>
        <v>3910</v>
      </c>
      <c r="F46" s="28">
        <f t="shared" si="11"/>
        <v>4389</v>
      </c>
      <c r="G46" s="28">
        <f t="shared" si="11"/>
        <v>4815</v>
      </c>
      <c r="H46" s="28">
        <f t="shared" si="11"/>
        <v>4998</v>
      </c>
      <c r="I46" s="28">
        <f t="shared" si="11"/>
        <v>4829</v>
      </c>
      <c r="J46" s="28">
        <f t="shared" si="11"/>
        <v>5472</v>
      </c>
      <c r="K46" s="28">
        <f t="shared" si="11"/>
        <v>5768</v>
      </c>
      <c r="L46" s="147">
        <f t="shared" si="2"/>
        <v>5.41</v>
      </c>
      <c r="M46" s="147">
        <f t="shared" si="3"/>
        <v>68.75</v>
      </c>
      <c r="N46" s="12"/>
    </row>
    <row r="47" spans="1:14" x14ac:dyDescent="0.3">
      <c r="A47" s="26" t="s">
        <v>85</v>
      </c>
      <c r="B47" s="28">
        <f>B21</f>
        <v>4101</v>
      </c>
      <c r="C47" s="28">
        <f t="shared" ref="C47:K47" si="12">C21</f>
        <v>4168</v>
      </c>
      <c r="D47" s="28">
        <f t="shared" si="12"/>
        <v>4682</v>
      </c>
      <c r="E47" s="28">
        <f t="shared" si="12"/>
        <v>5151</v>
      </c>
      <c r="F47" s="28">
        <f t="shared" si="12"/>
        <v>5574</v>
      </c>
      <c r="G47" s="28">
        <f t="shared" si="12"/>
        <v>5804</v>
      </c>
      <c r="H47" s="28">
        <f t="shared" si="12"/>
        <v>5765</v>
      </c>
      <c r="I47" s="28">
        <f t="shared" si="12"/>
        <v>6107</v>
      </c>
      <c r="J47" s="28">
        <f t="shared" si="12"/>
        <v>6327</v>
      </c>
      <c r="K47" s="28">
        <f t="shared" si="12"/>
        <v>6462</v>
      </c>
      <c r="L47" s="147">
        <f t="shared" si="2"/>
        <v>2.13</v>
      </c>
      <c r="M47" s="147">
        <f t="shared" si="3"/>
        <v>57.57</v>
      </c>
      <c r="N47" s="12"/>
    </row>
    <row r="48" spans="1:14" x14ac:dyDescent="0.3">
      <c r="A48" s="26" t="s">
        <v>25</v>
      </c>
      <c r="B48" s="28">
        <f>B25</f>
        <v>3898</v>
      </c>
      <c r="C48" s="28">
        <f t="shared" ref="C48:K48" si="13">C25</f>
        <v>3910</v>
      </c>
      <c r="D48" s="28">
        <f t="shared" si="13"/>
        <v>3872</v>
      </c>
      <c r="E48" s="28">
        <f t="shared" si="13"/>
        <v>3508</v>
      </c>
      <c r="F48" s="28">
        <f t="shared" si="13"/>
        <v>3607</v>
      </c>
      <c r="G48" s="28">
        <f t="shared" si="13"/>
        <v>3543</v>
      </c>
      <c r="H48" s="28">
        <f t="shared" si="13"/>
        <v>3347</v>
      </c>
      <c r="I48" s="28">
        <f t="shared" si="13"/>
        <v>3181</v>
      </c>
      <c r="J48" s="28">
        <f t="shared" si="13"/>
        <v>3214</v>
      </c>
      <c r="K48" s="28">
        <f t="shared" si="13"/>
        <v>3225</v>
      </c>
      <c r="L48" s="147">
        <f t="shared" si="2"/>
        <v>0.34</v>
      </c>
      <c r="M48" s="147">
        <f t="shared" si="3"/>
        <v>17.27</v>
      </c>
      <c r="N48" s="12"/>
    </row>
    <row r="49" spans="1:14" x14ac:dyDescent="0.3">
      <c r="A49" s="26" t="s">
        <v>14</v>
      </c>
      <c r="B49" s="28">
        <f>B28</f>
        <v>2819</v>
      </c>
      <c r="C49" s="28">
        <f t="shared" ref="C49:K49" si="14">C28</f>
        <v>2895</v>
      </c>
      <c r="D49" s="28">
        <f t="shared" si="14"/>
        <v>3058</v>
      </c>
      <c r="E49" s="28">
        <f t="shared" si="14"/>
        <v>3130</v>
      </c>
      <c r="F49" s="28">
        <f t="shared" si="14"/>
        <v>3338</v>
      </c>
      <c r="G49" s="28">
        <f t="shared" si="14"/>
        <v>3498</v>
      </c>
      <c r="H49" s="28">
        <f t="shared" si="14"/>
        <v>3604</v>
      </c>
      <c r="I49" s="28">
        <f t="shared" si="14"/>
        <v>3635</v>
      </c>
      <c r="J49" s="28">
        <f t="shared" si="14"/>
        <v>3821</v>
      </c>
      <c r="K49" s="28">
        <f t="shared" si="14"/>
        <v>3954</v>
      </c>
      <c r="L49" s="147">
        <f t="shared" si="2"/>
        <v>3.48</v>
      </c>
      <c r="M49" s="147">
        <f t="shared" si="3"/>
        <v>40.26</v>
      </c>
      <c r="N49" s="12"/>
    </row>
    <row r="50" spans="1:14" x14ac:dyDescent="0.3">
      <c r="A50" s="26" t="s">
        <v>88</v>
      </c>
      <c r="B50" s="28">
        <f>B29</f>
        <v>2131</v>
      </c>
      <c r="C50" s="28">
        <f t="shared" ref="C50:K50" si="15">C29</f>
        <v>2127</v>
      </c>
      <c r="D50" s="28">
        <f t="shared" si="15"/>
        <v>2239</v>
      </c>
      <c r="E50" s="28">
        <f t="shared" si="15"/>
        <v>2287</v>
      </c>
      <c r="F50" s="28">
        <f t="shared" si="15"/>
        <v>2333</v>
      </c>
      <c r="G50" s="28">
        <f t="shared" si="15"/>
        <v>2343</v>
      </c>
      <c r="H50" s="28">
        <f t="shared" si="15"/>
        <v>2352</v>
      </c>
      <c r="I50" s="28">
        <f t="shared" si="15"/>
        <v>2035</v>
      </c>
      <c r="J50" s="28">
        <f t="shared" si="15"/>
        <v>2142</v>
      </c>
      <c r="K50" s="28">
        <f t="shared" si="15"/>
        <v>2123</v>
      </c>
      <c r="L50" s="147">
        <f t="shared" si="2"/>
        <v>0.89</v>
      </c>
      <c r="M50" s="147">
        <f t="shared" si="3"/>
        <v>0.38</v>
      </c>
      <c r="N50" s="12"/>
    </row>
    <row r="51" spans="1:14" x14ac:dyDescent="0.3">
      <c r="A51" s="26" t="s">
        <v>13</v>
      </c>
      <c r="B51" s="28">
        <f>B30</f>
        <v>910</v>
      </c>
      <c r="C51" s="28">
        <f t="shared" ref="C51:K51" si="16">C30</f>
        <v>952</v>
      </c>
      <c r="D51" s="28">
        <f t="shared" si="16"/>
        <v>1075</v>
      </c>
      <c r="E51" s="28">
        <f t="shared" si="16"/>
        <v>1144</v>
      </c>
      <c r="F51" s="28">
        <f t="shared" si="16"/>
        <v>1241</v>
      </c>
      <c r="G51" s="28">
        <f t="shared" si="16"/>
        <v>1440</v>
      </c>
      <c r="H51" s="28">
        <f t="shared" si="16"/>
        <v>1537</v>
      </c>
      <c r="I51" s="28">
        <f t="shared" si="16"/>
        <v>1388</v>
      </c>
      <c r="J51" s="28">
        <f t="shared" si="16"/>
        <v>1510</v>
      </c>
      <c r="K51" s="28">
        <f t="shared" si="16"/>
        <v>1563</v>
      </c>
      <c r="L51" s="147">
        <f t="shared" si="2"/>
        <v>3.51</v>
      </c>
      <c r="M51" s="147">
        <f t="shared" si="3"/>
        <v>71.760000000000005</v>
      </c>
      <c r="N51" s="12"/>
    </row>
    <row r="52" spans="1:14" x14ac:dyDescent="0.3">
      <c r="A52" s="26" t="s">
        <v>31</v>
      </c>
      <c r="B52" s="28">
        <f>B31</f>
        <v>3574</v>
      </c>
      <c r="C52" s="28">
        <f t="shared" ref="C52:K52" si="17">C31</f>
        <v>3761</v>
      </c>
      <c r="D52" s="28">
        <f t="shared" si="17"/>
        <v>3883</v>
      </c>
      <c r="E52" s="28">
        <f t="shared" si="17"/>
        <v>4109</v>
      </c>
      <c r="F52" s="28">
        <f t="shared" si="17"/>
        <v>4285</v>
      </c>
      <c r="G52" s="28">
        <f t="shared" si="17"/>
        <v>4577</v>
      </c>
      <c r="H52" s="28">
        <f t="shared" si="17"/>
        <v>4862</v>
      </c>
      <c r="I52" s="28">
        <f t="shared" si="17"/>
        <v>4851</v>
      </c>
      <c r="J52" s="28">
        <f t="shared" si="17"/>
        <v>4897</v>
      </c>
      <c r="K52" s="28">
        <f t="shared" si="17"/>
        <v>4981</v>
      </c>
      <c r="L52" s="147">
        <f t="shared" si="2"/>
        <v>1.72</v>
      </c>
      <c r="M52" s="147">
        <f t="shared" si="3"/>
        <v>39.369999999999997</v>
      </c>
      <c r="N52" s="12"/>
    </row>
    <row r="53" spans="1:14" x14ac:dyDescent="0.3">
      <c r="A53" s="141" t="s">
        <v>30</v>
      </c>
      <c r="B53" s="145">
        <f>SUM(B54:B54)</f>
        <v>2724</v>
      </c>
      <c r="C53" s="145">
        <f t="shared" ref="C53:K53" si="18">SUM(C54:C54)</f>
        <v>2692</v>
      </c>
      <c r="D53" s="145">
        <f t="shared" si="18"/>
        <v>2788</v>
      </c>
      <c r="E53" s="145">
        <f t="shared" si="18"/>
        <v>2775</v>
      </c>
      <c r="F53" s="145">
        <f t="shared" si="18"/>
        <v>2997</v>
      </c>
      <c r="G53" s="145">
        <f t="shared" si="18"/>
        <v>3188</v>
      </c>
      <c r="H53" s="145">
        <f t="shared" si="18"/>
        <v>3042</v>
      </c>
      <c r="I53" s="145">
        <f t="shared" si="18"/>
        <v>2996</v>
      </c>
      <c r="J53" s="145">
        <f t="shared" si="18"/>
        <v>3153</v>
      </c>
      <c r="K53" s="145">
        <f t="shared" si="18"/>
        <v>3204</v>
      </c>
      <c r="L53" s="146">
        <f t="shared" si="2"/>
        <v>1.62</v>
      </c>
      <c r="M53" s="146">
        <f t="shared" si="3"/>
        <v>17.62</v>
      </c>
      <c r="N53" s="12"/>
    </row>
    <row r="54" spans="1:14" x14ac:dyDescent="0.3">
      <c r="A54" s="26" t="s">
        <v>139</v>
      </c>
      <c r="B54" s="28">
        <f>B5</f>
        <v>2724</v>
      </c>
      <c r="C54" s="28">
        <f t="shared" ref="C54:K54" si="19">C5</f>
        <v>2692</v>
      </c>
      <c r="D54" s="28">
        <f t="shared" si="19"/>
        <v>2788</v>
      </c>
      <c r="E54" s="28">
        <f t="shared" si="19"/>
        <v>2775</v>
      </c>
      <c r="F54" s="28">
        <f t="shared" si="19"/>
        <v>2997</v>
      </c>
      <c r="G54" s="28">
        <f t="shared" si="19"/>
        <v>3188</v>
      </c>
      <c r="H54" s="28">
        <f t="shared" si="19"/>
        <v>3042</v>
      </c>
      <c r="I54" s="28">
        <f t="shared" si="19"/>
        <v>2996</v>
      </c>
      <c r="J54" s="28">
        <f t="shared" si="19"/>
        <v>3153</v>
      </c>
      <c r="K54" s="28">
        <f t="shared" si="19"/>
        <v>3204</v>
      </c>
      <c r="L54" s="147">
        <f t="shared" si="2"/>
        <v>1.62</v>
      </c>
      <c r="M54" s="147">
        <f t="shared" si="3"/>
        <v>17.62</v>
      </c>
      <c r="N54" s="12"/>
    </row>
    <row r="55" spans="1:14" x14ac:dyDescent="0.3">
      <c r="A55" s="141" t="s">
        <v>10</v>
      </c>
      <c r="B55" s="145">
        <f>SUM(B56:B62)</f>
        <v>38325</v>
      </c>
      <c r="C55" s="145">
        <f t="shared" ref="C55:K55" si="20">SUM(C56:C62)</f>
        <v>41388</v>
      </c>
      <c r="D55" s="145">
        <f t="shared" si="20"/>
        <v>44504</v>
      </c>
      <c r="E55" s="145">
        <f t="shared" si="20"/>
        <v>47106</v>
      </c>
      <c r="F55" s="145">
        <f t="shared" si="20"/>
        <v>50226</v>
      </c>
      <c r="G55" s="145">
        <f t="shared" si="20"/>
        <v>51944</v>
      </c>
      <c r="H55" s="145">
        <f t="shared" si="20"/>
        <v>55455</v>
      </c>
      <c r="I55" s="145">
        <f t="shared" si="20"/>
        <v>55209</v>
      </c>
      <c r="J55" s="145">
        <f t="shared" si="20"/>
        <v>59046</v>
      </c>
      <c r="K55" s="145">
        <f t="shared" si="20"/>
        <v>63624</v>
      </c>
      <c r="L55" s="146">
        <f t="shared" si="2"/>
        <v>7.75</v>
      </c>
      <c r="M55" s="146">
        <f t="shared" si="3"/>
        <v>66.010000000000005</v>
      </c>
      <c r="N55" s="12"/>
    </row>
    <row r="56" spans="1:14" x14ac:dyDescent="0.3">
      <c r="A56" s="26" t="s">
        <v>29</v>
      </c>
      <c r="B56" s="28">
        <f>B7</f>
        <v>12966</v>
      </c>
      <c r="C56" s="28">
        <f t="shared" ref="C56:K56" si="21">C7</f>
        <v>14669</v>
      </c>
      <c r="D56" s="28">
        <f t="shared" si="21"/>
        <v>16118</v>
      </c>
      <c r="E56" s="28">
        <f t="shared" si="21"/>
        <v>17110</v>
      </c>
      <c r="F56" s="28">
        <f t="shared" si="21"/>
        <v>18150</v>
      </c>
      <c r="G56" s="28">
        <f t="shared" si="21"/>
        <v>18773</v>
      </c>
      <c r="H56" s="28">
        <f t="shared" si="21"/>
        <v>19750</v>
      </c>
      <c r="I56" s="28">
        <f t="shared" si="21"/>
        <v>19884</v>
      </c>
      <c r="J56" s="28">
        <f t="shared" si="21"/>
        <v>21927</v>
      </c>
      <c r="K56" s="28">
        <f t="shared" si="21"/>
        <v>23859</v>
      </c>
      <c r="L56" s="147">
        <f t="shared" si="2"/>
        <v>8.81</v>
      </c>
      <c r="M56" s="147">
        <f t="shared" si="3"/>
        <v>84.01</v>
      </c>
      <c r="N56" s="12"/>
    </row>
    <row r="57" spans="1:14" x14ac:dyDescent="0.3">
      <c r="A57" s="26" t="s">
        <v>92</v>
      </c>
      <c r="B57" s="28">
        <f>B9</f>
        <v>7523</v>
      </c>
      <c r="C57" s="28">
        <f t="shared" ref="C57:K57" si="22">C9</f>
        <v>8021</v>
      </c>
      <c r="D57" s="28">
        <f t="shared" si="22"/>
        <v>8786</v>
      </c>
      <c r="E57" s="28">
        <f t="shared" si="22"/>
        <v>9375</v>
      </c>
      <c r="F57" s="28">
        <f t="shared" si="22"/>
        <v>10149</v>
      </c>
      <c r="G57" s="28">
        <f t="shared" si="22"/>
        <v>10474</v>
      </c>
      <c r="H57" s="28">
        <f t="shared" si="22"/>
        <v>11181</v>
      </c>
      <c r="I57" s="28">
        <f t="shared" si="22"/>
        <v>11477</v>
      </c>
      <c r="J57" s="28">
        <f t="shared" si="22"/>
        <v>11430</v>
      </c>
      <c r="K57" s="28">
        <f t="shared" si="22"/>
        <v>12421</v>
      </c>
      <c r="L57" s="147">
        <f t="shared" si="2"/>
        <v>8.67</v>
      </c>
      <c r="M57" s="147">
        <f t="shared" si="3"/>
        <v>65.11</v>
      </c>
      <c r="N57" s="12"/>
    </row>
    <row r="58" spans="1:14" x14ac:dyDescent="0.3">
      <c r="A58" s="26" t="s">
        <v>90</v>
      </c>
      <c r="B58" s="28">
        <f>B10</f>
        <v>42</v>
      </c>
      <c r="C58" s="28">
        <f t="shared" ref="C58:K58" si="23">C10</f>
        <v>39</v>
      </c>
      <c r="D58" s="28">
        <f t="shared" si="23"/>
        <v>40</v>
      </c>
      <c r="E58" s="28">
        <f t="shared" si="23"/>
        <v>46</v>
      </c>
      <c r="F58" s="28">
        <f t="shared" si="23"/>
        <v>60</v>
      </c>
      <c r="G58" s="28">
        <f t="shared" si="23"/>
        <v>82</v>
      </c>
      <c r="H58" s="28">
        <f t="shared" si="23"/>
        <v>102</v>
      </c>
      <c r="I58" s="28">
        <f t="shared" si="23"/>
        <v>113</v>
      </c>
      <c r="J58" s="28">
        <f t="shared" si="23"/>
        <v>137</v>
      </c>
      <c r="K58" s="28">
        <f t="shared" si="23"/>
        <v>174</v>
      </c>
      <c r="L58" s="147">
        <f t="shared" si="2"/>
        <v>27.01</v>
      </c>
      <c r="M58" s="147">
        <f t="shared" si="3"/>
        <v>314.29000000000002</v>
      </c>
      <c r="N58" s="12"/>
    </row>
    <row r="59" spans="1:14" x14ac:dyDescent="0.3">
      <c r="A59" s="26" t="s">
        <v>89</v>
      </c>
      <c r="B59" s="28">
        <f>B11</f>
        <v>691</v>
      </c>
      <c r="C59" s="28">
        <f t="shared" ref="C59:K59" si="24">C11</f>
        <v>727</v>
      </c>
      <c r="D59" s="28">
        <f t="shared" si="24"/>
        <v>873</v>
      </c>
      <c r="E59" s="28">
        <f t="shared" si="24"/>
        <v>988</v>
      </c>
      <c r="F59" s="28">
        <f t="shared" si="24"/>
        <v>1140</v>
      </c>
      <c r="G59" s="28">
        <f t="shared" si="24"/>
        <v>1236</v>
      </c>
      <c r="H59" s="28">
        <f t="shared" si="24"/>
        <v>1435</v>
      </c>
      <c r="I59" s="28">
        <f t="shared" si="24"/>
        <v>1611</v>
      </c>
      <c r="J59" s="28">
        <f t="shared" si="24"/>
        <v>2238</v>
      </c>
      <c r="K59" s="28">
        <f t="shared" si="24"/>
        <v>2418</v>
      </c>
      <c r="L59" s="147">
        <f t="shared" si="2"/>
        <v>8.0399999999999991</v>
      </c>
      <c r="M59" s="147">
        <f t="shared" si="3"/>
        <v>249.93</v>
      </c>
      <c r="N59" s="12"/>
    </row>
    <row r="60" spans="1:14" x14ac:dyDescent="0.3">
      <c r="A60" s="26" t="s">
        <v>27</v>
      </c>
      <c r="B60" s="28">
        <f>B17</f>
        <v>2976</v>
      </c>
      <c r="C60" s="28">
        <f t="shared" ref="C60:K60" si="25">C17</f>
        <v>3153</v>
      </c>
      <c r="D60" s="28">
        <f t="shared" si="25"/>
        <v>3171</v>
      </c>
      <c r="E60" s="28">
        <f t="shared" si="25"/>
        <v>3525</v>
      </c>
      <c r="F60" s="28">
        <f t="shared" si="25"/>
        <v>3671</v>
      </c>
      <c r="G60" s="28">
        <f t="shared" si="25"/>
        <v>3984</v>
      </c>
      <c r="H60" s="28">
        <f t="shared" si="25"/>
        <v>4024</v>
      </c>
      <c r="I60" s="28">
        <f t="shared" si="25"/>
        <v>3895</v>
      </c>
      <c r="J60" s="28">
        <f t="shared" si="25"/>
        <v>3691</v>
      </c>
      <c r="K60" s="28">
        <f t="shared" si="25"/>
        <v>3850</v>
      </c>
      <c r="L60" s="147">
        <f t="shared" si="2"/>
        <v>4.3099999999999996</v>
      </c>
      <c r="M60" s="147">
        <f t="shared" si="3"/>
        <v>29.37</v>
      </c>
      <c r="N60" s="12"/>
    </row>
    <row r="61" spans="1:14" x14ac:dyDescent="0.3">
      <c r="A61" s="26" t="s">
        <v>93</v>
      </c>
      <c r="B61" s="28">
        <f>B22+B26</f>
        <v>6962</v>
      </c>
      <c r="C61" s="28">
        <f t="shared" ref="C61:K61" si="26">C22+C26</f>
        <v>7541</v>
      </c>
      <c r="D61" s="28">
        <f t="shared" si="26"/>
        <v>7852</v>
      </c>
      <c r="E61" s="28">
        <f t="shared" si="26"/>
        <v>8050</v>
      </c>
      <c r="F61" s="28">
        <f t="shared" si="26"/>
        <v>8543</v>
      </c>
      <c r="G61" s="28">
        <f t="shared" si="26"/>
        <v>8807</v>
      </c>
      <c r="H61" s="28">
        <f t="shared" si="26"/>
        <v>9731</v>
      </c>
      <c r="I61" s="28">
        <f t="shared" si="26"/>
        <v>9426</v>
      </c>
      <c r="J61" s="28">
        <f t="shared" si="26"/>
        <v>10374</v>
      </c>
      <c r="K61" s="28">
        <f t="shared" si="26"/>
        <v>11248</v>
      </c>
      <c r="L61" s="147">
        <f>ROUND(ABS(K61-J61)/J61*100,2)</f>
        <v>8.42</v>
      </c>
      <c r="M61" s="147">
        <f>ROUND(ABS(K61-B61)/B61*100,2)</f>
        <v>61.56</v>
      </c>
      <c r="N61" s="12"/>
    </row>
    <row r="62" spans="1:14" x14ac:dyDescent="0.3">
      <c r="A62" s="26" t="s">
        <v>24</v>
      </c>
      <c r="B62" s="28">
        <f>B24+B14</f>
        <v>7165</v>
      </c>
      <c r="C62" s="28">
        <f t="shared" ref="C62:K62" si="27">C24+C14</f>
        <v>7238</v>
      </c>
      <c r="D62" s="28">
        <f t="shared" si="27"/>
        <v>7664</v>
      </c>
      <c r="E62" s="28">
        <f t="shared" si="27"/>
        <v>8012</v>
      </c>
      <c r="F62" s="28">
        <f t="shared" si="27"/>
        <v>8513</v>
      </c>
      <c r="G62" s="28">
        <f t="shared" si="27"/>
        <v>8588</v>
      </c>
      <c r="H62" s="28">
        <f t="shared" si="27"/>
        <v>9232</v>
      </c>
      <c r="I62" s="28">
        <f t="shared" si="27"/>
        <v>8803</v>
      </c>
      <c r="J62" s="28">
        <f t="shared" si="27"/>
        <v>9249</v>
      </c>
      <c r="K62" s="28">
        <f t="shared" si="27"/>
        <v>9654</v>
      </c>
      <c r="L62" s="147">
        <f t="shared" si="2"/>
        <v>4.38</v>
      </c>
      <c r="M62" s="147">
        <f t="shared" si="3"/>
        <v>34.74</v>
      </c>
      <c r="N62" s="12"/>
    </row>
    <row r="63" spans="1:14" x14ac:dyDescent="0.3">
      <c r="A63" s="141" t="s">
        <v>34</v>
      </c>
      <c r="B63" s="145">
        <f t="shared" ref="B63:K63" si="28">B55+B53+B37</f>
        <v>123515</v>
      </c>
      <c r="C63" s="145">
        <f t="shared" si="28"/>
        <v>130656</v>
      </c>
      <c r="D63" s="145">
        <f t="shared" si="28"/>
        <v>140142</v>
      </c>
      <c r="E63" s="145">
        <f t="shared" si="28"/>
        <v>146559</v>
      </c>
      <c r="F63" s="145">
        <f t="shared" si="28"/>
        <v>155858</v>
      </c>
      <c r="G63" s="145">
        <f t="shared" si="28"/>
        <v>163874</v>
      </c>
      <c r="H63" s="145">
        <f t="shared" si="28"/>
        <v>170724</v>
      </c>
      <c r="I63" s="145">
        <f t="shared" si="28"/>
        <v>172334</v>
      </c>
      <c r="J63" s="145">
        <f t="shared" si="28"/>
        <v>182161</v>
      </c>
      <c r="K63" s="145">
        <f t="shared" si="28"/>
        <v>190906</v>
      </c>
      <c r="L63" s="146">
        <f t="shared" si="2"/>
        <v>4.8</v>
      </c>
      <c r="M63" s="146">
        <f t="shared" si="3"/>
        <v>54.56</v>
      </c>
      <c r="N63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70E7-0407-4DEC-9E54-9554A90BEABC}">
  <sheetPr>
    <tabColor rgb="FF00B050"/>
  </sheetPr>
  <dimension ref="A1:M42"/>
  <sheetViews>
    <sheetView zoomScale="106" zoomScaleNormal="106" workbookViewId="0">
      <selection activeCell="L13" sqref="L13"/>
    </sheetView>
  </sheetViews>
  <sheetFormatPr defaultRowHeight="14.4" x14ac:dyDescent="0.3"/>
  <cols>
    <col min="1" max="1" width="64.6640625" customWidth="1"/>
    <col min="2" max="10" width="11.5546875" bestFit="1" customWidth="1"/>
    <col min="11" max="11" width="9.5546875" customWidth="1"/>
    <col min="12" max="12" width="10.5546875" bestFit="1" customWidth="1"/>
  </cols>
  <sheetData>
    <row r="1" spans="1:13" x14ac:dyDescent="0.3">
      <c r="A1" s="1" t="s">
        <v>147</v>
      </c>
    </row>
    <row r="2" spans="1:13" x14ac:dyDescent="0.3">
      <c r="B2">
        <v>2013</v>
      </c>
      <c r="C2">
        <v>2014</v>
      </c>
      <c r="D2">
        <v>2015</v>
      </c>
      <c r="E2">
        <v>2016</v>
      </c>
      <c r="F2">
        <v>2017</v>
      </c>
      <c r="G2">
        <v>2018</v>
      </c>
      <c r="H2">
        <v>2019</v>
      </c>
      <c r="I2">
        <v>2020</v>
      </c>
      <c r="J2">
        <v>2021</v>
      </c>
      <c r="K2">
        <v>2022</v>
      </c>
      <c r="L2" t="s">
        <v>144</v>
      </c>
      <c r="M2" t="s">
        <v>74</v>
      </c>
    </row>
    <row r="3" spans="1:13" x14ac:dyDescent="0.3">
      <c r="A3" t="s">
        <v>9</v>
      </c>
      <c r="B3" s="9">
        <f>B35</f>
        <v>102231</v>
      </c>
      <c r="C3" s="9">
        <f t="shared" ref="C3:K3" si="0">C35</f>
        <v>108809</v>
      </c>
      <c r="D3" s="9">
        <f t="shared" si="0"/>
        <v>117783</v>
      </c>
      <c r="E3" s="9">
        <f t="shared" si="0"/>
        <v>125949</v>
      </c>
      <c r="F3" s="9">
        <f t="shared" si="0"/>
        <v>137186</v>
      </c>
      <c r="G3" s="9">
        <f t="shared" si="0"/>
        <v>146073</v>
      </c>
      <c r="H3" s="9">
        <f t="shared" si="0"/>
        <v>156779</v>
      </c>
      <c r="I3" s="9">
        <f t="shared" si="0"/>
        <v>162696</v>
      </c>
      <c r="J3" s="9">
        <f t="shared" si="0"/>
        <v>176923</v>
      </c>
      <c r="K3" s="9">
        <f t="shared" si="0"/>
        <v>193464</v>
      </c>
      <c r="L3" s="9">
        <f>K3-J3</f>
        <v>16541</v>
      </c>
      <c r="M3" s="8">
        <f>K3/$K$6</f>
        <v>0.39891294038080077</v>
      </c>
    </row>
    <row r="4" spans="1:13" x14ac:dyDescent="0.3">
      <c r="A4" t="s">
        <v>79</v>
      </c>
      <c r="B4" s="9">
        <f>B36+B37+B39+B40</f>
        <v>128410</v>
      </c>
      <c r="C4" s="9">
        <f t="shared" ref="C4:K4" si="1">C36+C37+C39+C40</f>
        <v>135692</v>
      </c>
      <c r="D4" s="9">
        <f t="shared" si="1"/>
        <v>145140</v>
      </c>
      <c r="E4" s="9">
        <f t="shared" si="1"/>
        <v>152871</v>
      </c>
      <c r="F4" s="9">
        <f t="shared" si="1"/>
        <v>158481</v>
      </c>
      <c r="G4" s="9">
        <f t="shared" si="1"/>
        <v>166925</v>
      </c>
      <c r="H4" s="9">
        <f t="shared" si="1"/>
        <v>173849</v>
      </c>
      <c r="I4" s="9">
        <f t="shared" si="1"/>
        <v>179620</v>
      </c>
      <c r="J4" s="9">
        <f t="shared" si="1"/>
        <v>188182</v>
      </c>
      <c r="K4" s="9">
        <f t="shared" si="1"/>
        <v>199115</v>
      </c>
      <c r="L4" s="9">
        <f t="shared" ref="L4:L6" si="2">K4-J4</f>
        <v>10933</v>
      </c>
      <c r="M4" s="8">
        <f>K4/$K$6</f>
        <v>0.41056501532028256</v>
      </c>
    </row>
    <row r="5" spans="1:13" x14ac:dyDescent="0.3">
      <c r="A5" t="s">
        <v>84</v>
      </c>
      <c r="B5" s="9">
        <f>B34+B38+B41</f>
        <v>58713</v>
      </c>
      <c r="C5" s="9">
        <f t="shared" ref="C5:K5" si="3">C34+C38+C41</f>
        <v>61606</v>
      </c>
      <c r="D5" s="9">
        <f t="shared" si="3"/>
        <v>64888</v>
      </c>
      <c r="E5" s="9">
        <f t="shared" si="3"/>
        <v>68547</v>
      </c>
      <c r="F5" s="9">
        <f t="shared" si="3"/>
        <v>74086</v>
      </c>
      <c r="G5" s="9">
        <f t="shared" si="3"/>
        <v>79326</v>
      </c>
      <c r="H5" s="9">
        <f t="shared" si="3"/>
        <v>83352</v>
      </c>
      <c r="I5" s="9">
        <f t="shared" si="3"/>
        <v>83646</v>
      </c>
      <c r="J5" s="9">
        <f t="shared" si="3"/>
        <v>88444</v>
      </c>
      <c r="K5" s="9">
        <f t="shared" si="3"/>
        <v>92399</v>
      </c>
      <c r="L5" s="9">
        <f t="shared" si="2"/>
        <v>3955</v>
      </c>
      <c r="M5" s="8">
        <f>K5/$K$6</f>
        <v>0.19052204429891664</v>
      </c>
    </row>
    <row r="6" spans="1:13" x14ac:dyDescent="0.3">
      <c r="A6" t="s">
        <v>61</v>
      </c>
      <c r="B6" s="9">
        <f>SUM(B3:B5)</f>
        <v>289354</v>
      </c>
      <c r="C6" s="9">
        <f t="shared" ref="C6:K6" si="4">SUM(C3:C5)</f>
        <v>306107</v>
      </c>
      <c r="D6" s="9">
        <f t="shared" si="4"/>
        <v>327811</v>
      </c>
      <c r="E6" s="9">
        <f t="shared" si="4"/>
        <v>347367</v>
      </c>
      <c r="F6" s="9">
        <f t="shared" si="4"/>
        <v>369753</v>
      </c>
      <c r="G6" s="9">
        <f t="shared" si="4"/>
        <v>392324</v>
      </c>
      <c r="H6" s="9">
        <f t="shared" si="4"/>
        <v>413980</v>
      </c>
      <c r="I6" s="9">
        <f t="shared" si="4"/>
        <v>425962</v>
      </c>
      <c r="J6" s="9">
        <f t="shared" si="4"/>
        <v>453549</v>
      </c>
      <c r="K6" s="9">
        <f t="shared" si="4"/>
        <v>484978</v>
      </c>
      <c r="L6" s="9">
        <f t="shared" si="2"/>
        <v>31429</v>
      </c>
      <c r="M6" s="8">
        <f>K6/$K$6</f>
        <v>1</v>
      </c>
    </row>
    <row r="8" spans="1:13" x14ac:dyDescent="0.3">
      <c r="C8" s="9"/>
      <c r="D8" s="9"/>
      <c r="E8" s="9"/>
      <c r="F8" s="9"/>
      <c r="G8" s="9"/>
      <c r="H8" s="9"/>
      <c r="I8" s="9"/>
      <c r="J8" s="9"/>
      <c r="K8" s="9"/>
      <c r="L8" s="9"/>
      <c r="M8" s="8"/>
    </row>
    <row r="10" spans="1:13" x14ac:dyDescent="0.3">
      <c r="J10" s="12"/>
    </row>
    <row r="32" spans="1:2" x14ac:dyDescent="0.3">
      <c r="A32" t="s">
        <v>103</v>
      </c>
      <c r="B32" t="s">
        <v>102</v>
      </c>
    </row>
    <row r="33" spans="1:11" x14ac:dyDescent="0.3">
      <c r="A33" t="s">
        <v>33</v>
      </c>
      <c r="B33" t="s">
        <v>0</v>
      </c>
      <c r="C33" t="s">
        <v>1</v>
      </c>
      <c r="D33" t="s">
        <v>2</v>
      </c>
      <c r="E33" t="s">
        <v>3</v>
      </c>
      <c r="F33" t="s">
        <v>116</v>
      </c>
      <c r="G33" t="s">
        <v>117</v>
      </c>
      <c r="H33" t="s">
        <v>118</v>
      </c>
      <c r="I33" t="s">
        <v>32</v>
      </c>
      <c r="J33" t="s">
        <v>142</v>
      </c>
      <c r="K33" t="s">
        <v>143</v>
      </c>
    </row>
    <row r="34" spans="1:11" x14ac:dyDescent="0.3">
      <c r="A34" t="s">
        <v>12</v>
      </c>
      <c r="B34">
        <v>19671</v>
      </c>
      <c r="C34">
        <v>20491</v>
      </c>
      <c r="D34">
        <v>21507</v>
      </c>
      <c r="E34">
        <v>22367</v>
      </c>
      <c r="F34">
        <v>24176</v>
      </c>
      <c r="G34">
        <v>25739</v>
      </c>
      <c r="H34">
        <v>27077</v>
      </c>
      <c r="I34">
        <v>26805</v>
      </c>
      <c r="J34">
        <v>27974</v>
      </c>
      <c r="K34">
        <v>28434</v>
      </c>
    </row>
    <row r="35" spans="1:11" x14ac:dyDescent="0.3">
      <c r="A35" t="s">
        <v>9</v>
      </c>
      <c r="B35">
        <v>102231</v>
      </c>
      <c r="C35">
        <v>108809</v>
      </c>
      <c r="D35">
        <v>117783</v>
      </c>
      <c r="E35">
        <v>125949</v>
      </c>
      <c r="F35">
        <v>137186</v>
      </c>
      <c r="G35">
        <v>146073</v>
      </c>
      <c r="H35">
        <v>156779</v>
      </c>
      <c r="I35">
        <v>162696</v>
      </c>
      <c r="J35">
        <v>176923</v>
      </c>
      <c r="K35">
        <v>193464</v>
      </c>
    </row>
    <row r="36" spans="1:11" x14ac:dyDescent="0.3">
      <c r="A36" t="s">
        <v>23</v>
      </c>
      <c r="B36">
        <v>32470</v>
      </c>
      <c r="C36">
        <v>34730</v>
      </c>
      <c r="D36">
        <v>36952</v>
      </c>
      <c r="E36">
        <v>37602</v>
      </c>
      <c r="F36">
        <v>37065</v>
      </c>
      <c r="G36">
        <v>38684</v>
      </c>
      <c r="H36">
        <v>40341</v>
      </c>
      <c r="I36">
        <v>41297</v>
      </c>
      <c r="J36">
        <v>42878</v>
      </c>
      <c r="K36">
        <v>46084</v>
      </c>
    </row>
    <row r="37" spans="1:11" x14ac:dyDescent="0.3">
      <c r="A37" t="s">
        <v>19</v>
      </c>
      <c r="B37">
        <v>27341</v>
      </c>
      <c r="C37">
        <v>28497</v>
      </c>
      <c r="D37">
        <v>29840</v>
      </c>
      <c r="E37">
        <v>31522</v>
      </c>
      <c r="F37">
        <v>33810</v>
      </c>
      <c r="G37">
        <v>35377</v>
      </c>
      <c r="H37">
        <v>37137</v>
      </c>
      <c r="I37">
        <v>39472</v>
      </c>
      <c r="J37">
        <v>41434</v>
      </c>
      <c r="K37">
        <v>42731</v>
      </c>
    </row>
    <row r="38" spans="1:11" x14ac:dyDescent="0.3">
      <c r="A38" t="s">
        <v>26</v>
      </c>
      <c r="B38">
        <v>11076</v>
      </c>
      <c r="C38">
        <v>11758</v>
      </c>
      <c r="D38">
        <v>12526</v>
      </c>
      <c r="E38">
        <v>12910</v>
      </c>
      <c r="F38">
        <v>13749</v>
      </c>
      <c r="G38">
        <v>14880</v>
      </c>
      <c r="H38">
        <v>15807</v>
      </c>
      <c r="I38">
        <v>16152</v>
      </c>
      <c r="J38">
        <v>17022</v>
      </c>
      <c r="K38">
        <v>18047</v>
      </c>
    </row>
    <row r="39" spans="1:11" x14ac:dyDescent="0.3">
      <c r="A39" t="s">
        <v>6</v>
      </c>
      <c r="B39">
        <v>21866</v>
      </c>
      <c r="C39">
        <v>22788</v>
      </c>
      <c r="D39">
        <v>23761</v>
      </c>
      <c r="E39">
        <v>24979</v>
      </c>
      <c r="F39">
        <v>26386</v>
      </c>
      <c r="G39">
        <v>28246</v>
      </c>
      <c r="H39">
        <v>29143</v>
      </c>
      <c r="I39">
        <v>29842</v>
      </c>
      <c r="J39">
        <v>32209</v>
      </c>
      <c r="K39">
        <v>34037</v>
      </c>
    </row>
    <row r="40" spans="1:11" x14ac:dyDescent="0.3">
      <c r="A40" t="s">
        <v>20</v>
      </c>
      <c r="B40">
        <v>46733</v>
      </c>
      <c r="C40">
        <v>49677</v>
      </c>
      <c r="D40">
        <v>54587</v>
      </c>
      <c r="E40">
        <v>58768</v>
      </c>
      <c r="F40">
        <v>61220</v>
      </c>
      <c r="G40">
        <v>64618</v>
      </c>
      <c r="H40">
        <v>67228</v>
      </c>
      <c r="I40">
        <v>69009</v>
      </c>
      <c r="J40">
        <v>71661</v>
      </c>
      <c r="K40">
        <v>76263</v>
      </c>
    </row>
    <row r="41" spans="1:11" x14ac:dyDescent="0.3">
      <c r="A41" t="s">
        <v>16</v>
      </c>
      <c r="B41">
        <v>27966</v>
      </c>
      <c r="C41">
        <v>29357</v>
      </c>
      <c r="D41">
        <v>30855</v>
      </c>
      <c r="E41">
        <v>33270</v>
      </c>
      <c r="F41">
        <v>36161</v>
      </c>
      <c r="G41">
        <v>38707</v>
      </c>
      <c r="H41">
        <v>40468</v>
      </c>
      <c r="I41">
        <v>40689</v>
      </c>
      <c r="J41">
        <v>43448</v>
      </c>
      <c r="K41">
        <v>45918</v>
      </c>
    </row>
    <row r="42" spans="1:11" x14ac:dyDescent="0.3">
      <c r="A42" t="s">
        <v>34</v>
      </c>
      <c r="B42">
        <v>289354</v>
      </c>
      <c r="C42">
        <v>306107</v>
      </c>
      <c r="D42">
        <v>327811</v>
      </c>
      <c r="E42">
        <v>347367</v>
      </c>
      <c r="F42">
        <v>369753</v>
      </c>
      <c r="G42">
        <v>392324</v>
      </c>
      <c r="H42">
        <v>413980</v>
      </c>
      <c r="I42">
        <v>425962</v>
      </c>
      <c r="J42">
        <v>453549</v>
      </c>
      <c r="K42">
        <v>484978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B0F18-4CA7-4DB8-A107-23BBEEF19FFC}">
  <sheetPr>
    <tabColor rgb="FF00B050"/>
  </sheetPr>
  <dimension ref="A1:M62"/>
  <sheetViews>
    <sheetView workbookViewId="0">
      <selection activeCell="B6" sqref="B6"/>
    </sheetView>
  </sheetViews>
  <sheetFormatPr defaultRowHeight="14.4" x14ac:dyDescent="0.3"/>
  <cols>
    <col min="1" max="1" width="40.88671875" customWidth="1"/>
    <col min="2" max="5" width="8.33203125" customWidth="1"/>
    <col min="6" max="11" width="8.5546875" bestFit="1" customWidth="1"/>
    <col min="12" max="12" width="12.44140625" customWidth="1"/>
    <col min="13" max="13" width="12" customWidth="1"/>
  </cols>
  <sheetData>
    <row r="1" spans="1:11" x14ac:dyDescent="0.3">
      <c r="A1" t="s">
        <v>4</v>
      </c>
      <c r="B1" t="s">
        <v>28</v>
      </c>
    </row>
    <row r="3" spans="1:11" x14ac:dyDescent="0.3">
      <c r="A3" t="s">
        <v>115</v>
      </c>
      <c r="B3" t="s">
        <v>102</v>
      </c>
    </row>
    <row r="4" spans="1:11" x14ac:dyDescent="0.3">
      <c r="A4" t="s">
        <v>33</v>
      </c>
      <c r="B4" s="171" t="s">
        <v>0</v>
      </c>
      <c r="C4" s="171" t="s">
        <v>1</v>
      </c>
      <c r="D4" s="171" t="s">
        <v>2</v>
      </c>
      <c r="E4" s="171" t="s">
        <v>3</v>
      </c>
      <c r="F4" s="171" t="s">
        <v>116</v>
      </c>
      <c r="G4" s="171" t="s">
        <v>117</v>
      </c>
      <c r="H4" s="171" t="s">
        <v>118</v>
      </c>
      <c r="I4" s="171" t="s">
        <v>32</v>
      </c>
      <c r="J4" s="171" t="s">
        <v>142</v>
      </c>
      <c r="K4" s="171" t="s">
        <v>143</v>
      </c>
    </row>
    <row r="5" spans="1:11" s="1" customFormat="1" x14ac:dyDescent="0.3">
      <c r="A5" t="s">
        <v>139</v>
      </c>
      <c r="B5">
        <v>422</v>
      </c>
      <c r="C5">
        <v>488</v>
      </c>
      <c r="D5">
        <v>480</v>
      </c>
      <c r="E5">
        <v>394</v>
      </c>
      <c r="F5">
        <v>399</v>
      </c>
      <c r="G5">
        <v>379</v>
      </c>
      <c r="H5">
        <v>330</v>
      </c>
      <c r="I5">
        <v>271</v>
      </c>
      <c r="J5">
        <v>339</v>
      </c>
      <c r="K5">
        <v>578</v>
      </c>
    </row>
    <row r="6" spans="1:11" x14ac:dyDescent="0.3">
      <c r="A6" t="s">
        <v>18</v>
      </c>
      <c r="B6">
        <v>713</v>
      </c>
      <c r="C6">
        <v>732</v>
      </c>
      <c r="D6">
        <v>897</v>
      </c>
      <c r="E6">
        <v>838</v>
      </c>
      <c r="F6">
        <v>763</v>
      </c>
      <c r="G6">
        <v>786</v>
      </c>
      <c r="H6">
        <v>804</v>
      </c>
      <c r="I6">
        <v>744</v>
      </c>
      <c r="J6">
        <v>901</v>
      </c>
      <c r="K6">
        <v>1023</v>
      </c>
    </row>
    <row r="7" spans="1:11" x14ac:dyDescent="0.3">
      <c r="A7" t="s">
        <v>29</v>
      </c>
      <c r="B7">
        <v>1749</v>
      </c>
      <c r="C7">
        <v>2738</v>
      </c>
      <c r="D7">
        <v>3407</v>
      </c>
      <c r="E7">
        <v>3090</v>
      </c>
      <c r="F7">
        <v>3322</v>
      </c>
      <c r="G7">
        <v>2978</v>
      </c>
      <c r="H7">
        <v>2997</v>
      </c>
      <c r="I7">
        <v>1918</v>
      </c>
      <c r="J7">
        <v>2486</v>
      </c>
      <c r="K7">
        <v>2749</v>
      </c>
    </row>
    <row r="8" spans="1:11" x14ac:dyDescent="0.3">
      <c r="A8" t="s">
        <v>15</v>
      </c>
      <c r="B8">
        <v>366</v>
      </c>
      <c r="C8">
        <v>430</v>
      </c>
      <c r="D8">
        <v>461</v>
      </c>
      <c r="E8">
        <v>490</v>
      </c>
      <c r="F8">
        <v>450</v>
      </c>
      <c r="G8">
        <v>462</v>
      </c>
      <c r="H8">
        <v>440</v>
      </c>
      <c r="I8">
        <v>441</v>
      </c>
      <c r="J8">
        <v>519</v>
      </c>
      <c r="K8">
        <v>470</v>
      </c>
    </row>
    <row r="9" spans="1:11" x14ac:dyDescent="0.3">
      <c r="A9" t="s">
        <v>92</v>
      </c>
      <c r="B9">
        <v>1461</v>
      </c>
      <c r="C9">
        <v>1353</v>
      </c>
      <c r="D9">
        <v>1373</v>
      </c>
      <c r="E9">
        <v>1210</v>
      </c>
      <c r="F9">
        <v>1295</v>
      </c>
      <c r="G9">
        <v>1215</v>
      </c>
      <c r="H9">
        <v>1265</v>
      </c>
      <c r="I9">
        <v>1204</v>
      </c>
      <c r="J9">
        <v>1382</v>
      </c>
      <c r="K9">
        <v>1359</v>
      </c>
    </row>
    <row r="10" spans="1:11" x14ac:dyDescent="0.3">
      <c r="A10" t="s">
        <v>90</v>
      </c>
      <c r="B10">
        <v>6</v>
      </c>
      <c r="C10">
        <v>9</v>
      </c>
      <c r="D10">
        <v>12</v>
      </c>
      <c r="E10">
        <v>14</v>
      </c>
      <c r="F10">
        <v>18</v>
      </c>
      <c r="G10">
        <v>19</v>
      </c>
      <c r="H10">
        <v>9</v>
      </c>
      <c r="I10">
        <v>7</v>
      </c>
      <c r="J10">
        <v>8</v>
      </c>
      <c r="K10">
        <v>12</v>
      </c>
    </row>
    <row r="11" spans="1:11" x14ac:dyDescent="0.3">
      <c r="A11" t="s">
        <v>89</v>
      </c>
      <c r="B11">
        <v>156</v>
      </c>
      <c r="C11">
        <v>180</v>
      </c>
      <c r="D11">
        <v>179</v>
      </c>
      <c r="E11">
        <v>152</v>
      </c>
      <c r="F11">
        <v>161</v>
      </c>
      <c r="G11">
        <v>180</v>
      </c>
      <c r="H11">
        <v>190</v>
      </c>
      <c r="I11">
        <v>176</v>
      </c>
      <c r="J11">
        <v>186</v>
      </c>
      <c r="K11">
        <v>240</v>
      </c>
    </row>
    <row r="12" spans="1:11" x14ac:dyDescent="0.3">
      <c r="A12" t="s">
        <v>87</v>
      </c>
      <c r="B12">
        <v>245</v>
      </c>
      <c r="C12">
        <v>277</v>
      </c>
      <c r="D12">
        <v>270</v>
      </c>
      <c r="E12">
        <v>306</v>
      </c>
      <c r="F12">
        <v>310</v>
      </c>
      <c r="G12">
        <v>311</v>
      </c>
      <c r="H12">
        <v>350</v>
      </c>
      <c r="I12">
        <v>387</v>
      </c>
      <c r="J12">
        <v>319</v>
      </c>
      <c r="K12">
        <v>444</v>
      </c>
    </row>
    <row r="13" spans="1:11" x14ac:dyDescent="0.3">
      <c r="A13" t="s">
        <v>94</v>
      </c>
      <c r="B13">
        <v>363</v>
      </c>
      <c r="C13">
        <v>306</v>
      </c>
      <c r="D13">
        <v>250</v>
      </c>
      <c r="E13">
        <v>362</v>
      </c>
      <c r="F13">
        <v>463</v>
      </c>
      <c r="G13">
        <v>432</v>
      </c>
      <c r="H13">
        <v>726</v>
      </c>
      <c r="I13">
        <v>801</v>
      </c>
      <c r="J13">
        <v>731</v>
      </c>
      <c r="K13">
        <v>920</v>
      </c>
    </row>
    <row r="14" spans="1:11" x14ac:dyDescent="0.3">
      <c r="A14" t="s">
        <v>137</v>
      </c>
      <c r="B14">
        <v>742</v>
      </c>
      <c r="C14">
        <v>816</v>
      </c>
      <c r="D14">
        <v>828</v>
      </c>
      <c r="E14">
        <v>832</v>
      </c>
      <c r="F14">
        <v>854</v>
      </c>
      <c r="G14">
        <v>879</v>
      </c>
      <c r="H14">
        <v>647</v>
      </c>
      <c r="I14">
        <v>746</v>
      </c>
      <c r="J14">
        <v>780</v>
      </c>
      <c r="K14">
        <v>1215</v>
      </c>
    </row>
    <row r="15" spans="1:11" x14ac:dyDescent="0.3">
      <c r="A15" t="s">
        <v>91</v>
      </c>
      <c r="B15">
        <v>255</v>
      </c>
      <c r="C15">
        <v>194</v>
      </c>
      <c r="D15">
        <v>241</v>
      </c>
      <c r="E15">
        <v>247</v>
      </c>
      <c r="F15">
        <v>255</v>
      </c>
      <c r="G15">
        <v>313</v>
      </c>
      <c r="H15">
        <v>371</v>
      </c>
      <c r="I15">
        <v>424</v>
      </c>
      <c r="J15">
        <v>422</v>
      </c>
      <c r="K15">
        <v>390</v>
      </c>
    </row>
    <row r="16" spans="1:11" x14ac:dyDescent="0.3">
      <c r="A16" t="s">
        <v>95</v>
      </c>
      <c r="B16">
        <v>16</v>
      </c>
      <c r="C16">
        <v>22</v>
      </c>
      <c r="D16">
        <v>16</v>
      </c>
      <c r="E16">
        <v>12</v>
      </c>
      <c r="F16">
        <v>11</v>
      </c>
      <c r="G16">
        <v>14</v>
      </c>
      <c r="H16">
        <v>20</v>
      </c>
      <c r="I16">
        <v>15</v>
      </c>
      <c r="J16">
        <v>15</v>
      </c>
      <c r="K16">
        <v>17</v>
      </c>
    </row>
    <row r="17" spans="1:11" x14ac:dyDescent="0.3">
      <c r="A17" t="s">
        <v>27</v>
      </c>
      <c r="B17">
        <v>398</v>
      </c>
      <c r="C17">
        <v>376</v>
      </c>
      <c r="D17">
        <v>488</v>
      </c>
      <c r="E17">
        <v>484</v>
      </c>
      <c r="F17">
        <v>800</v>
      </c>
      <c r="G17">
        <v>805</v>
      </c>
      <c r="H17">
        <v>846</v>
      </c>
      <c r="I17">
        <v>771</v>
      </c>
      <c r="J17">
        <v>878</v>
      </c>
      <c r="K17">
        <v>1061</v>
      </c>
    </row>
    <row r="18" spans="1:11" x14ac:dyDescent="0.3">
      <c r="A18" t="s">
        <v>77</v>
      </c>
      <c r="B18">
        <v>4195</v>
      </c>
      <c r="C18">
        <v>4524</v>
      </c>
      <c r="D18">
        <v>4462</v>
      </c>
      <c r="E18">
        <v>4751</v>
      </c>
      <c r="F18">
        <v>4757</v>
      </c>
      <c r="G18">
        <v>4828</v>
      </c>
      <c r="H18">
        <v>4313</v>
      </c>
      <c r="I18">
        <v>3421</v>
      </c>
      <c r="J18">
        <v>3672</v>
      </c>
      <c r="K18">
        <v>4105</v>
      </c>
    </row>
    <row r="19" spans="1:11" x14ac:dyDescent="0.3">
      <c r="A19" t="s">
        <v>17</v>
      </c>
      <c r="B19">
        <v>397</v>
      </c>
      <c r="C19">
        <v>414</v>
      </c>
      <c r="D19">
        <v>436</v>
      </c>
      <c r="E19">
        <v>394</v>
      </c>
      <c r="F19">
        <v>414</v>
      </c>
      <c r="G19">
        <v>439</v>
      </c>
      <c r="H19">
        <v>441</v>
      </c>
      <c r="I19">
        <v>546</v>
      </c>
      <c r="J19">
        <v>378</v>
      </c>
      <c r="K19">
        <v>359</v>
      </c>
    </row>
    <row r="20" spans="1:11" x14ac:dyDescent="0.3">
      <c r="A20" t="s">
        <v>141</v>
      </c>
      <c r="B20">
        <v>29</v>
      </c>
      <c r="C20">
        <v>31</v>
      </c>
      <c r="D20">
        <v>32</v>
      </c>
      <c r="E20">
        <v>56</v>
      </c>
      <c r="F20">
        <v>52</v>
      </c>
      <c r="G20">
        <v>39</v>
      </c>
      <c r="H20">
        <v>71</v>
      </c>
      <c r="I20">
        <v>57</v>
      </c>
      <c r="J20">
        <v>74</v>
      </c>
      <c r="K20">
        <v>158</v>
      </c>
    </row>
    <row r="21" spans="1:11" x14ac:dyDescent="0.3">
      <c r="A21" t="s">
        <v>85</v>
      </c>
      <c r="B21">
        <v>495</v>
      </c>
      <c r="C21">
        <v>542</v>
      </c>
      <c r="D21">
        <v>471</v>
      </c>
      <c r="E21">
        <v>475</v>
      </c>
      <c r="F21">
        <v>484</v>
      </c>
      <c r="G21">
        <v>425</v>
      </c>
      <c r="H21">
        <v>507</v>
      </c>
      <c r="I21">
        <v>410</v>
      </c>
      <c r="J21">
        <v>333</v>
      </c>
      <c r="K21">
        <v>338</v>
      </c>
    </row>
    <row r="22" spans="1:11" x14ac:dyDescent="0.3">
      <c r="A22" t="s">
        <v>136</v>
      </c>
      <c r="B22">
        <v>575</v>
      </c>
      <c r="C22">
        <v>619</v>
      </c>
      <c r="D22">
        <v>728</v>
      </c>
      <c r="E22">
        <v>738</v>
      </c>
      <c r="F22">
        <v>745</v>
      </c>
      <c r="G22">
        <v>771</v>
      </c>
      <c r="H22">
        <v>862</v>
      </c>
      <c r="I22">
        <v>878</v>
      </c>
      <c r="J22">
        <v>1088</v>
      </c>
      <c r="K22">
        <v>1190</v>
      </c>
    </row>
    <row r="23" spans="1:11" x14ac:dyDescent="0.3">
      <c r="A23" t="s">
        <v>140</v>
      </c>
      <c r="B23">
        <v>477</v>
      </c>
      <c r="C23">
        <v>392</v>
      </c>
      <c r="D23">
        <v>424</v>
      </c>
      <c r="E23">
        <v>500</v>
      </c>
      <c r="F23">
        <v>403</v>
      </c>
      <c r="G23">
        <v>403</v>
      </c>
      <c r="H23">
        <v>548</v>
      </c>
      <c r="I23">
        <v>475</v>
      </c>
      <c r="J23">
        <v>521</v>
      </c>
      <c r="K23">
        <v>476</v>
      </c>
    </row>
    <row r="24" spans="1:11" s="1" customFormat="1" x14ac:dyDescent="0.3">
      <c r="A24" t="s">
        <v>24</v>
      </c>
      <c r="B24">
        <v>1402</v>
      </c>
      <c r="C24">
        <v>1585</v>
      </c>
      <c r="D24">
        <v>1615</v>
      </c>
      <c r="E24">
        <v>1730</v>
      </c>
      <c r="F24">
        <v>1739</v>
      </c>
      <c r="G24">
        <v>1607</v>
      </c>
      <c r="H24">
        <v>1798</v>
      </c>
      <c r="I24">
        <v>1424</v>
      </c>
      <c r="J24">
        <v>1630</v>
      </c>
      <c r="K24">
        <v>2458</v>
      </c>
    </row>
    <row r="25" spans="1:11" x14ac:dyDescent="0.3">
      <c r="A25" t="s">
        <v>25</v>
      </c>
      <c r="B25">
        <v>387</v>
      </c>
      <c r="C25">
        <v>417</v>
      </c>
      <c r="D25">
        <v>350</v>
      </c>
      <c r="E25">
        <v>314</v>
      </c>
      <c r="F25">
        <v>368</v>
      </c>
      <c r="G25">
        <v>345</v>
      </c>
      <c r="H25">
        <v>387</v>
      </c>
      <c r="I25">
        <v>299</v>
      </c>
      <c r="J25">
        <v>359</v>
      </c>
      <c r="K25">
        <v>371</v>
      </c>
    </row>
    <row r="26" spans="1:11" x14ac:dyDescent="0.3">
      <c r="A26" t="s">
        <v>138</v>
      </c>
      <c r="B26">
        <v>1120</v>
      </c>
      <c r="C26">
        <v>1121</v>
      </c>
      <c r="D26">
        <v>1136</v>
      </c>
      <c r="E26">
        <v>870</v>
      </c>
      <c r="F26">
        <v>865</v>
      </c>
      <c r="G26">
        <v>724</v>
      </c>
      <c r="H26">
        <v>936</v>
      </c>
      <c r="I26">
        <v>557</v>
      </c>
      <c r="J26">
        <v>584</v>
      </c>
      <c r="K26">
        <v>723</v>
      </c>
    </row>
    <row r="27" spans="1:11" s="1" customFormat="1" x14ac:dyDescent="0.3">
      <c r="A27" t="s">
        <v>98</v>
      </c>
      <c r="B27">
        <v>269</v>
      </c>
      <c r="C27">
        <v>388</v>
      </c>
      <c r="D27">
        <v>245</v>
      </c>
      <c r="E27">
        <v>49</v>
      </c>
      <c r="F27">
        <v>45</v>
      </c>
      <c r="G27">
        <v>47</v>
      </c>
      <c r="H27">
        <v>77</v>
      </c>
      <c r="I27">
        <v>58</v>
      </c>
      <c r="J27">
        <v>80</v>
      </c>
      <c r="K27">
        <v>98</v>
      </c>
    </row>
    <row r="28" spans="1:11" x14ac:dyDescent="0.3">
      <c r="A28" t="s">
        <v>14</v>
      </c>
      <c r="B28">
        <v>263</v>
      </c>
      <c r="C28">
        <v>297</v>
      </c>
      <c r="D28">
        <v>219</v>
      </c>
      <c r="E28">
        <v>218</v>
      </c>
      <c r="F28">
        <v>247</v>
      </c>
      <c r="G28">
        <v>228</v>
      </c>
      <c r="H28">
        <v>218</v>
      </c>
      <c r="I28">
        <v>209</v>
      </c>
      <c r="J28">
        <v>206</v>
      </c>
      <c r="K28">
        <v>256</v>
      </c>
    </row>
    <row r="29" spans="1:11" x14ac:dyDescent="0.3">
      <c r="A29" t="s">
        <v>88</v>
      </c>
      <c r="B29">
        <v>503</v>
      </c>
      <c r="C29">
        <v>518</v>
      </c>
      <c r="D29">
        <v>493</v>
      </c>
      <c r="E29">
        <v>480</v>
      </c>
      <c r="F29">
        <v>522</v>
      </c>
      <c r="G29">
        <v>511</v>
      </c>
      <c r="H29">
        <v>545</v>
      </c>
      <c r="I29">
        <v>541</v>
      </c>
      <c r="J29">
        <v>378</v>
      </c>
      <c r="K29">
        <v>612</v>
      </c>
    </row>
    <row r="30" spans="1:11" x14ac:dyDescent="0.3">
      <c r="A30" t="s">
        <v>13</v>
      </c>
      <c r="B30">
        <v>84</v>
      </c>
      <c r="C30">
        <v>85</v>
      </c>
      <c r="D30">
        <v>102</v>
      </c>
      <c r="E30">
        <v>105</v>
      </c>
      <c r="F30">
        <v>106</v>
      </c>
      <c r="G30">
        <v>77</v>
      </c>
      <c r="H30">
        <v>83</v>
      </c>
      <c r="I30">
        <v>59</v>
      </c>
      <c r="J30">
        <v>134</v>
      </c>
      <c r="K30">
        <v>164</v>
      </c>
    </row>
    <row r="31" spans="1:11" x14ac:dyDescent="0.3">
      <c r="A31" t="s">
        <v>31</v>
      </c>
      <c r="B31">
        <v>289</v>
      </c>
      <c r="C31">
        <v>246</v>
      </c>
      <c r="D31">
        <v>287</v>
      </c>
      <c r="E31">
        <v>312</v>
      </c>
      <c r="F31">
        <v>354</v>
      </c>
      <c r="G31">
        <v>366</v>
      </c>
      <c r="H31">
        <v>200</v>
      </c>
      <c r="I31">
        <v>188</v>
      </c>
      <c r="J31">
        <v>160</v>
      </c>
      <c r="K31">
        <v>169</v>
      </c>
    </row>
    <row r="32" spans="1:11" x14ac:dyDescent="0.3">
      <c r="A32" t="s">
        <v>34</v>
      </c>
      <c r="B32">
        <v>17377</v>
      </c>
      <c r="C32">
        <v>19100</v>
      </c>
      <c r="D32">
        <v>19902</v>
      </c>
      <c r="E32">
        <v>19423</v>
      </c>
      <c r="F32">
        <v>20202</v>
      </c>
      <c r="G32">
        <v>19583</v>
      </c>
      <c r="H32">
        <v>19981</v>
      </c>
      <c r="I32">
        <v>17027</v>
      </c>
      <c r="J32">
        <v>18563</v>
      </c>
      <c r="K32">
        <v>21955</v>
      </c>
    </row>
    <row r="34" spans="1:13" x14ac:dyDescent="0.3">
      <c r="A34" s="1" t="s">
        <v>185</v>
      </c>
    </row>
    <row r="35" spans="1:13" ht="28.8" x14ac:dyDescent="0.3">
      <c r="A35" s="30" t="s">
        <v>109</v>
      </c>
      <c r="B35" s="158" t="s">
        <v>0</v>
      </c>
      <c r="C35" s="158" t="s">
        <v>1</v>
      </c>
      <c r="D35" s="158" t="s">
        <v>2</v>
      </c>
      <c r="E35" s="158" t="s">
        <v>3</v>
      </c>
      <c r="F35" s="158" t="s">
        <v>116</v>
      </c>
      <c r="G35" s="158" t="s">
        <v>117</v>
      </c>
      <c r="H35" s="158" t="s">
        <v>118</v>
      </c>
      <c r="I35" s="158" t="s">
        <v>32</v>
      </c>
      <c r="J35" s="158" t="s">
        <v>142</v>
      </c>
      <c r="K35" s="158" t="s">
        <v>143</v>
      </c>
      <c r="L35" s="158" t="s">
        <v>179</v>
      </c>
      <c r="M35" s="158" t="s">
        <v>180</v>
      </c>
    </row>
    <row r="36" spans="1:13" x14ac:dyDescent="0.3">
      <c r="A36" s="141" t="s">
        <v>68</v>
      </c>
      <c r="B36" s="145">
        <f>SUM(B37:B51)</f>
        <v>9346</v>
      </c>
      <c r="C36" s="145">
        <f t="shared" ref="C36:K36" si="0">SUM(C37:C51)</f>
        <v>9815</v>
      </c>
      <c r="D36" s="145">
        <f t="shared" si="0"/>
        <v>9656</v>
      </c>
      <c r="E36" s="145">
        <f t="shared" si="0"/>
        <v>9909</v>
      </c>
      <c r="F36" s="145">
        <f t="shared" si="0"/>
        <v>10004</v>
      </c>
      <c r="G36" s="145">
        <f t="shared" si="0"/>
        <v>10026</v>
      </c>
      <c r="H36" s="145">
        <f t="shared" si="0"/>
        <v>10101</v>
      </c>
      <c r="I36" s="145">
        <f t="shared" si="0"/>
        <v>9075</v>
      </c>
      <c r="J36" s="145">
        <f t="shared" si="0"/>
        <v>9202</v>
      </c>
      <c r="K36" s="145">
        <f t="shared" si="0"/>
        <v>10370</v>
      </c>
      <c r="L36" s="146">
        <f>ROUND(ABS(K36-J36)/J36*100,2)</f>
        <v>12.69</v>
      </c>
      <c r="M36" s="146">
        <f>ROUND(ABS(K36-B36)/B36*100,2)</f>
        <v>10.96</v>
      </c>
    </row>
    <row r="37" spans="1:13" x14ac:dyDescent="0.3">
      <c r="A37" s="26" t="s">
        <v>18</v>
      </c>
      <c r="B37" s="28">
        <f>B6</f>
        <v>713</v>
      </c>
      <c r="C37" s="28">
        <f t="shared" ref="C37:K37" si="1">C6</f>
        <v>732</v>
      </c>
      <c r="D37" s="28">
        <f t="shared" si="1"/>
        <v>897</v>
      </c>
      <c r="E37" s="28">
        <f t="shared" si="1"/>
        <v>838</v>
      </c>
      <c r="F37" s="28">
        <f t="shared" si="1"/>
        <v>763</v>
      </c>
      <c r="G37" s="28">
        <f t="shared" si="1"/>
        <v>786</v>
      </c>
      <c r="H37" s="28">
        <f t="shared" si="1"/>
        <v>804</v>
      </c>
      <c r="I37" s="28">
        <f t="shared" si="1"/>
        <v>744</v>
      </c>
      <c r="J37" s="28">
        <f t="shared" si="1"/>
        <v>901</v>
      </c>
      <c r="K37" s="28">
        <f t="shared" si="1"/>
        <v>1023</v>
      </c>
      <c r="L37" s="147">
        <f t="shared" ref="L37:L62" si="2">ROUND(ABS(K37-J37)/J37*100,2)</f>
        <v>13.54</v>
      </c>
      <c r="M37" s="147">
        <f t="shared" ref="M37:M62" si="3">ROUND(ABS(K37-B37)/B37*100,2)</f>
        <v>43.48</v>
      </c>
    </row>
    <row r="38" spans="1:13" x14ac:dyDescent="0.3">
      <c r="A38" s="26" t="s">
        <v>15</v>
      </c>
      <c r="B38" s="28">
        <f>B8</f>
        <v>366</v>
      </c>
      <c r="C38" s="28">
        <f t="shared" ref="C38:K38" si="4">C8</f>
        <v>430</v>
      </c>
      <c r="D38" s="28">
        <f t="shared" si="4"/>
        <v>461</v>
      </c>
      <c r="E38" s="28">
        <f t="shared" si="4"/>
        <v>490</v>
      </c>
      <c r="F38" s="28">
        <f t="shared" si="4"/>
        <v>450</v>
      </c>
      <c r="G38" s="28">
        <f t="shared" si="4"/>
        <v>462</v>
      </c>
      <c r="H38" s="28">
        <f t="shared" si="4"/>
        <v>440</v>
      </c>
      <c r="I38" s="28">
        <f t="shared" si="4"/>
        <v>441</v>
      </c>
      <c r="J38" s="28">
        <f t="shared" si="4"/>
        <v>519</v>
      </c>
      <c r="K38" s="28">
        <f t="shared" si="4"/>
        <v>470</v>
      </c>
      <c r="L38" s="147">
        <f t="shared" si="2"/>
        <v>9.44</v>
      </c>
      <c r="M38" s="147">
        <f t="shared" si="3"/>
        <v>28.42</v>
      </c>
    </row>
    <row r="39" spans="1:13" x14ac:dyDescent="0.3">
      <c r="A39" s="26" t="s">
        <v>87</v>
      </c>
      <c r="B39" s="28">
        <f>B12</f>
        <v>245</v>
      </c>
      <c r="C39" s="28">
        <f t="shared" ref="C39:K39" si="5">C12</f>
        <v>277</v>
      </c>
      <c r="D39" s="28">
        <f t="shared" si="5"/>
        <v>270</v>
      </c>
      <c r="E39" s="28">
        <f t="shared" si="5"/>
        <v>306</v>
      </c>
      <c r="F39" s="28">
        <f t="shared" si="5"/>
        <v>310</v>
      </c>
      <c r="G39" s="28">
        <f t="shared" si="5"/>
        <v>311</v>
      </c>
      <c r="H39" s="28">
        <f t="shared" si="5"/>
        <v>350</v>
      </c>
      <c r="I39" s="28">
        <f t="shared" si="5"/>
        <v>387</v>
      </c>
      <c r="J39" s="28">
        <f t="shared" si="5"/>
        <v>319</v>
      </c>
      <c r="K39" s="28">
        <f t="shared" si="5"/>
        <v>444</v>
      </c>
      <c r="L39" s="147">
        <f t="shared" si="2"/>
        <v>39.18</v>
      </c>
      <c r="M39" s="147">
        <f t="shared" si="3"/>
        <v>81.22</v>
      </c>
    </row>
    <row r="40" spans="1:13" x14ac:dyDescent="0.3">
      <c r="A40" s="26" t="s">
        <v>91</v>
      </c>
      <c r="B40" s="28">
        <f>B15</f>
        <v>255</v>
      </c>
      <c r="C40" s="28">
        <f t="shared" ref="C40:K40" si="6">C15</f>
        <v>194</v>
      </c>
      <c r="D40" s="28">
        <f t="shared" si="6"/>
        <v>241</v>
      </c>
      <c r="E40" s="28">
        <f t="shared" si="6"/>
        <v>247</v>
      </c>
      <c r="F40" s="28">
        <f t="shared" si="6"/>
        <v>255</v>
      </c>
      <c r="G40" s="28">
        <f t="shared" si="6"/>
        <v>313</v>
      </c>
      <c r="H40" s="28">
        <f t="shared" si="6"/>
        <v>371</v>
      </c>
      <c r="I40" s="28">
        <f t="shared" si="6"/>
        <v>424</v>
      </c>
      <c r="J40" s="28">
        <f t="shared" si="6"/>
        <v>422</v>
      </c>
      <c r="K40" s="28">
        <f t="shared" si="6"/>
        <v>390</v>
      </c>
      <c r="L40" s="147">
        <f t="shared" si="2"/>
        <v>7.58</v>
      </c>
      <c r="M40" s="147">
        <f t="shared" si="3"/>
        <v>52.94</v>
      </c>
    </row>
    <row r="41" spans="1:13" x14ac:dyDescent="0.3">
      <c r="A41" s="26" t="s">
        <v>106</v>
      </c>
      <c r="B41" s="28">
        <f>B13+B16+B27</f>
        <v>648</v>
      </c>
      <c r="C41" s="28">
        <f t="shared" ref="C41:K41" si="7">C13+C16+C27</f>
        <v>716</v>
      </c>
      <c r="D41" s="28">
        <f t="shared" si="7"/>
        <v>511</v>
      </c>
      <c r="E41" s="28">
        <f t="shared" si="7"/>
        <v>423</v>
      </c>
      <c r="F41" s="28">
        <f t="shared" si="7"/>
        <v>519</v>
      </c>
      <c r="G41" s="28">
        <f t="shared" si="7"/>
        <v>493</v>
      </c>
      <c r="H41" s="28">
        <f t="shared" si="7"/>
        <v>823</v>
      </c>
      <c r="I41" s="28">
        <f t="shared" si="7"/>
        <v>874</v>
      </c>
      <c r="J41" s="28">
        <f t="shared" si="7"/>
        <v>826</v>
      </c>
      <c r="K41" s="28">
        <f t="shared" si="7"/>
        <v>1035</v>
      </c>
      <c r="L41" s="147">
        <f>ROUND(ABS(K41-J41)/J41*100,2)</f>
        <v>25.3</v>
      </c>
      <c r="M41" s="147">
        <f>ROUND(ABS(K41-B41)/B41*100,2)</f>
        <v>59.72</v>
      </c>
    </row>
    <row r="42" spans="1:13" x14ac:dyDescent="0.3">
      <c r="A42" s="26" t="s">
        <v>77</v>
      </c>
      <c r="B42" s="28">
        <f>B18</f>
        <v>4195</v>
      </c>
      <c r="C42" s="28">
        <f t="shared" ref="C42:K42" si="8">C18</f>
        <v>4524</v>
      </c>
      <c r="D42" s="28">
        <f t="shared" si="8"/>
        <v>4462</v>
      </c>
      <c r="E42" s="28">
        <f t="shared" si="8"/>
        <v>4751</v>
      </c>
      <c r="F42" s="28">
        <f t="shared" si="8"/>
        <v>4757</v>
      </c>
      <c r="G42" s="28">
        <f t="shared" si="8"/>
        <v>4828</v>
      </c>
      <c r="H42" s="28">
        <f t="shared" si="8"/>
        <v>4313</v>
      </c>
      <c r="I42" s="28">
        <f t="shared" si="8"/>
        <v>3421</v>
      </c>
      <c r="J42" s="28">
        <f t="shared" si="8"/>
        <v>3672</v>
      </c>
      <c r="K42" s="28">
        <f t="shared" si="8"/>
        <v>4105</v>
      </c>
      <c r="L42" s="147">
        <f>ROUND(ABS(K42-J42)/J42*100,2)</f>
        <v>11.79</v>
      </c>
      <c r="M42" s="147">
        <f>ROUND(ABS(K42-B42)/B42*100,2)</f>
        <v>2.15</v>
      </c>
    </row>
    <row r="43" spans="1:13" x14ac:dyDescent="0.3">
      <c r="A43" s="26" t="s">
        <v>17</v>
      </c>
      <c r="B43" s="28">
        <f>B19</f>
        <v>397</v>
      </c>
      <c r="C43" s="28">
        <f t="shared" ref="C43:K43" si="9">C19</f>
        <v>414</v>
      </c>
      <c r="D43" s="28">
        <f t="shared" si="9"/>
        <v>436</v>
      </c>
      <c r="E43" s="28">
        <f t="shared" si="9"/>
        <v>394</v>
      </c>
      <c r="F43" s="28">
        <f t="shared" si="9"/>
        <v>414</v>
      </c>
      <c r="G43" s="28">
        <f t="shared" si="9"/>
        <v>439</v>
      </c>
      <c r="H43" s="28">
        <f t="shared" si="9"/>
        <v>441</v>
      </c>
      <c r="I43" s="28">
        <f t="shared" si="9"/>
        <v>546</v>
      </c>
      <c r="J43" s="28">
        <f t="shared" si="9"/>
        <v>378</v>
      </c>
      <c r="K43" s="28">
        <f t="shared" si="9"/>
        <v>359</v>
      </c>
      <c r="L43" s="147">
        <f t="shared" si="2"/>
        <v>5.03</v>
      </c>
      <c r="M43" s="147">
        <f t="shared" si="3"/>
        <v>9.57</v>
      </c>
    </row>
    <row r="44" spans="1:13" x14ac:dyDescent="0.3">
      <c r="A44" s="26" t="s">
        <v>86</v>
      </c>
      <c r="B44" s="28">
        <f>B20</f>
        <v>29</v>
      </c>
      <c r="C44" s="28">
        <f t="shared" ref="C44:K44" si="10">C20</f>
        <v>31</v>
      </c>
      <c r="D44" s="28">
        <f t="shared" si="10"/>
        <v>32</v>
      </c>
      <c r="E44" s="28">
        <f t="shared" si="10"/>
        <v>56</v>
      </c>
      <c r="F44" s="28">
        <f t="shared" si="10"/>
        <v>52</v>
      </c>
      <c r="G44" s="28">
        <f t="shared" si="10"/>
        <v>39</v>
      </c>
      <c r="H44" s="28">
        <f t="shared" si="10"/>
        <v>71</v>
      </c>
      <c r="I44" s="28">
        <f t="shared" si="10"/>
        <v>57</v>
      </c>
      <c r="J44" s="28">
        <f t="shared" si="10"/>
        <v>74</v>
      </c>
      <c r="K44" s="28">
        <f t="shared" si="10"/>
        <v>158</v>
      </c>
      <c r="L44" s="147">
        <f t="shared" si="2"/>
        <v>113.51</v>
      </c>
      <c r="M44" s="147">
        <f t="shared" si="3"/>
        <v>444.83</v>
      </c>
    </row>
    <row r="45" spans="1:13" x14ac:dyDescent="0.3">
      <c r="A45" s="26" t="s">
        <v>21</v>
      </c>
      <c r="B45" s="28">
        <f>B23</f>
        <v>477</v>
      </c>
      <c r="C45" s="28">
        <f t="shared" ref="C45:K45" si="11">C23</f>
        <v>392</v>
      </c>
      <c r="D45" s="28">
        <f t="shared" si="11"/>
        <v>424</v>
      </c>
      <c r="E45" s="28">
        <f t="shared" si="11"/>
        <v>500</v>
      </c>
      <c r="F45" s="28">
        <f t="shared" si="11"/>
        <v>403</v>
      </c>
      <c r="G45" s="28">
        <f t="shared" si="11"/>
        <v>403</v>
      </c>
      <c r="H45" s="28">
        <f t="shared" si="11"/>
        <v>548</v>
      </c>
      <c r="I45" s="28">
        <f t="shared" si="11"/>
        <v>475</v>
      </c>
      <c r="J45" s="28">
        <f t="shared" si="11"/>
        <v>521</v>
      </c>
      <c r="K45" s="28">
        <f t="shared" si="11"/>
        <v>476</v>
      </c>
      <c r="L45" s="147">
        <f t="shared" si="2"/>
        <v>8.64</v>
      </c>
      <c r="M45" s="147">
        <f t="shared" si="3"/>
        <v>0.21</v>
      </c>
    </row>
    <row r="46" spans="1:13" x14ac:dyDescent="0.3">
      <c r="A46" s="26" t="s">
        <v>85</v>
      </c>
      <c r="B46" s="28">
        <f>B21</f>
        <v>495</v>
      </c>
      <c r="C46" s="28">
        <f t="shared" ref="C46:K46" si="12">C21</f>
        <v>542</v>
      </c>
      <c r="D46" s="28">
        <f t="shared" si="12"/>
        <v>471</v>
      </c>
      <c r="E46" s="28">
        <f t="shared" si="12"/>
        <v>475</v>
      </c>
      <c r="F46" s="28">
        <f t="shared" si="12"/>
        <v>484</v>
      </c>
      <c r="G46" s="28">
        <f t="shared" si="12"/>
        <v>425</v>
      </c>
      <c r="H46" s="28">
        <f t="shared" si="12"/>
        <v>507</v>
      </c>
      <c r="I46" s="28">
        <f t="shared" si="12"/>
        <v>410</v>
      </c>
      <c r="J46" s="28">
        <f t="shared" si="12"/>
        <v>333</v>
      </c>
      <c r="K46" s="28">
        <f t="shared" si="12"/>
        <v>338</v>
      </c>
      <c r="L46" s="147">
        <f t="shared" si="2"/>
        <v>1.5</v>
      </c>
      <c r="M46" s="147">
        <f t="shared" si="3"/>
        <v>31.72</v>
      </c>
    </row>
    <row r="47" spans="1:13" x14ac:dyDescent="0.3">
      <c r="A47" s="26" t="s">
        <v>25</v>
      </c>
      <c r="B47" s="28">
        <f>B25</f>
        <v>387</v>
      </c>
      <c r="C47" s="28">
        <f t="shared" ref="C47:K47" si="13">C25</f>
        <v>417</v>
      </c>
      <c r="D47" s="28">
        <f t="shared" si="13"/>
        <v>350</v>
      </c>
      <c r="E47" s="28">
        <f t="shared" si="13"/>
        <v>314</v>
      </c>
      <c r="F47" s="28">
        <f t="shared" si="13"/>
        <v>368</v>
      </c>
      <c r="G47" s="28">
        <f t="shared" si="13"/>
        <v>345</v>
      </c>
      <c r="H47" s="28">
        <f t="shared" si="13"/>
        <v>387</v>
      </c>
      <c r="I47" s="28">
        <f t="shared" si="13"/>
        <v>299</v>
      </c>
      <c r="J47" s="28">
        <f t="shared" si="13"/>
        <v>359</v>
      </c>
      <c r="K47" s="28">
        <f t="shared" si="13"/>
        <v>371</v>
      </c>
      <c r="L47" s="147">
        <f t="shared" si="2"/>
        <v>3.34</v>
      </c>
      <c r="M47" s="147">
        <f t="shared" si="3"/>
        <v>4.13</v>
      </c>
    </row>
    <row r="48" spans="1:13" x14ac:dyDescent="0.3">
      <c r="A48" s="26" t="s">
        <v>14</v>
      </c>
      <c r="B48" s="28">
        <f>B28</f>
        <v>263</v>
      </c>
      <c r="C48" s="28">
        <f t="shared" ref="C48:K48" si="14">C28</f>
        <v>297</v>
      </c>
      <c r="D48" s="28">
        <f t="shared" si="14"/>
        <v>219</v>
      </c>
      <c r="E48" s="28">
        <f t="shared" si="14"/>
        <v>218</v>
      </c>
      <c r="F48" s="28">
        <f t="shared" si="14"/>
        <v>247</v>
      </c>
      <c r="G48" s="28">
        <f t="shared" si="14"/>
        <v>228</v>
      </c>
      <c r="H48" s="28">
        <f t="shared" si="14"/>
        <v>218</v>
      </c>
      <c r="I48" s="28">
        <f t="shared" si="14"/>
        <v>209</v>
      </c>
      <c r="J48" s="28">
        <f t="shared" si="14"/>
        <v>206</v>
      </c>
      <c r="K48" s="28">
        <f t="shared" si="14"/>
        <v>256</v>
      </c>
      <c r="L48" s="147">
        <f t="shared" si="2"/>
        <v>24.27</v>
      </c>
      <c r="M48" s="147">
        <f t="shared" si="3"/>
        <v>2.66</v>
      </c>
    </row>
    <row r="49" spans="1:13" x14ac:dyDescent="0.3">
      <c r="A49" s="26" t="s">
        <v>88</v>
      </c>
      <c r="B49" s="28">
        <f>B29</f>
        <v>503</v>
      </c>
      <c r="C49" s="28">
        <f t="shared" ref="C49:K49" si="15">C29</f>
        <v>518</v>
      </c>
      <c r="D49" s="28">
        <f t="shared" si="15"/>
        <v>493</v>
      </c>
      <c r="E49" s="28">
        <f t="shared" si="15"/>
        <v>480</v>
      </c>
      <c r="F49" s="28">
        <f t="shared" si="15"/>
        <v>522</v>
      </c>
      <c r="G49" s="28">
        <f t="shared" si="15"/>
        <v>511</v>
      </c>
      <c r="H49" s="28">
        <f t="shared" si="15"/>
        <v>545</v>
      </c>
      <c r="I49" s="28">
        <f t="shared" si="15"/>
        <v>541</v>
      </c>
      <c r="J49" s="28">
        <f t="shared" si="15"/>
        <v>378</v>
      </c>
      <c r="K49" s="28">
        <f t="shared" si="15"/>
        <v>612</v>
      </c>
      <c r="L49" s="147">
        <f t="shared" si="2"/>
        <v>61.9</v>
      </c>
      <c r="M49" s="147">
        <f t="shared" si="3"/>
        <v>21.67</v>
      </c>
    </row>
    <row r="50" spans="1:13" x14ac:dyDescent="0.3">
      <c r="A50" s="26" t="s">
        <v>13</v>
      </c>
      <c r="B50" s="28">
        <f>B30</f>
        <v>84</v>
      </c>
      <c r="C50" s="28">
        <f t="shared" ref="C50:K50" si="16">C30</f>
        <v>85</v>
      </c>
      <c r="D50" s="28">
        <f t="shared" si="16"/>
        <v>102</v>
      </c>
      <c r="E50" s="28">
        <f t="shared" si="16"/>
        <v>105</v>
      </c>
      <c r="F50" s="28">
        <f t="shared" si="16"/>
        <v>106</v>
      </c>
      <c r="G50" s="28">
        <f t="shared" si="16"/>
        <v>77</v>
      </c>
      <c r="H50" s="28">
        <f t="shared" si="16"/>
        <v>83</v>
      </c>
      <c r="I50" s="28">
        <f t="shared" si="16"/>
        <v>59</v>
      </c>
      <c r="J50" s="28">
        <f t="shared" si="16"/>
        <v>134</v>
      </c>
      <c r="K50" s="28">
        <f t="shared" si="16"/>
        <v>164</v>
      </c>
      <c r="L50" s="147">
        <f t="shared" si="2"/>
        <v>22.39</v>
      </c>
      <c r="M50" s="147">
        <f t="shared" si="3"/>
        <v>95.24</v>
      </c>
    </row>
    <row r="51" spans="1:13" x14ac:dyDescent="0.3">
      <c r="A51" s="26" t="s">
        <v>31</v>
      </c>
      <c r="B51" s="28">
        <f>B31</f>
        <v>289</v>
      </c>
      <c r="C51" s="28">
        <f t="shared" ref="C51:K51" si="17">C31</f>
        <v>246</v>
      </c>
      <c r="D51" s="28">
        <f t="shared" si="17"/>
        <v>287</v>
      </c>
      <c r="E51" s="28">
        <f t="shared" si="17"/>
        <v>312</v>
      </c>
      <c r="F51" s="28">
        <f t="shared" si="17"/>
        <v>354</v>
      </c>
      <c r="G51" s="28">
        <f t="shared" si="17"/>
        <v>366</v>
      </c>
      <c r="H51" s="28">
        <f t="shared" si="17"/>
        <v>200</v>
      </c>
      <c r="I51" s="28">
        <f t="shared" si="17"/>
        <v>188</v>
      </c>
      <c r="J51" s="28">
        <f t="shared" si="17"/>
        <v>160</v>
      </c>
      <c r="K51" s="28">
        <f t="shared" si="17"/>
        <v>169</v>
      </c>
      <c r="L51" s="147">
        <f t="shared" si="2"/>
        <v>5.63</v>
      </c>
      <c r="M51" s="147">
        <f t="shared" si="3"/>
        <v>41.52</v>
      </c>
    </row>
    <row r="52" spans="1:13" x14ac:dyDescent="0.3">
      <c r="A52" s="141" t="s">
        <v>30</v>
      </c>
      <c r="B52" s="145">
        <f>SUM(B53:B53)</f>
        <v>422</v>
      </c>
      <c r="C52" s="145">
        <f t="shared" ref="C52:K52" si="18">SUM(C53:C53)</f>
        <v>488</v>
      </c>
      <c r="D52" s="145">
        <f t="shared" si="18"/>
        <v>480</v>
      </c>
      <c r="E52" s="145">
        <f t="shared" si="18"/>
        <v>394</v>
      </c>
      <c r="F52" s="145">
        <f t="shared" si="18"/>
        <v>399</v>
      </c>
      <c r="G52" s="145">
        <f t="shared" si="18"/>
        <v>379</v>
      </c>
      <c r="H52" s="145">
        <f t="shared" si="18"/>
        <v>330</v>
      </c>
      <c r="I52" s="145">
        <f t="shared" si="18"/>
        <v>271</v>
      </c>
      <c r="J52" s="145">
        <f t="shared" si="18"/>
        <v>339</v>
      </c>
      <c r="K52" s="145">
        <f t="shared" si="18"/>
        <v>578</v>
      </c>
      <c r="L52" s="146">
        <f t="shared" si="2"/>
        <v>70.5</v>
      </c>
      <c r="M52" s="146">
        <f t="shared" si="3"/>
        <v>36.97</v>
      </c>
    </row>
    <row r="53" spans="1:13" x14ac:dyDescent="0.3">
      <c r="A53" s="26" t="s">
        <v>139</v>
      </c>
      <c r="B53" s="28">
        <f>B5</f>
        <v>422</v>
      </c>
      <c r="C53" s="28">
        <f t="shared" ref="C53:K53" si="19">C5</f>
        <v>488</v>
      </c>
      <c r="D53" s="28">
        <f t="shared" si="19"/>
        <v>480</v>
      </c>
      <c r="E53" s="28">
        <f t="shared" si="19"/>
        <v>394</v>
      </c>
      <c r="F53" s="28">
        <f t="shared" si="19"/>
        <v>399</v>
      </c>
      <c r="G53" s="28">
        <f t="shared" si="19"/>
        <v>379</v>
      </c>
      <c r="H53" s="28">
        <f t="shared" si="19"/>
        <v>330</v>
      </c>
      <c r="I53" s="28">
        <f t="shared" si="19"/>
        <v>271</v>
      </c>
      <c r="J53" s="28">
        <f t="shared" si="19"/>
        <v>339</v>
      </c>
      <c r="K53" s="28">
        <f t="shared" si="19"/>
        <v>578</v>
      </c>
      <c r="L53" s="147">
        <f t="shared" si="2"/>
        <v>70.5</v>
      </c>
      <c r="M53" s="147">
        <f t="shared" si="3"/>
        <v>36.97</v>
      </c>
    </row>
    <row r="54" spans="1:13" x14ac:dyDescent="0.3">
      <c r="A54" s="141" t="s">
        <v>10</v>
      </c>
      <c r="B54" s="145">
        <f>SUM(B55:B61)</f>
        <v>7609</v>
      </c>
      <c r="C54" s="145">
        <f t="shared" ref="C54:K54" si="20">SUM(C55:C61)</f>
        <v>8797</v>
      </c>
      <c r="D54" s="145">
        <f t="shared" si="20"/>
        <v>9766</v>
      </c>
      <c r="E54" s="145">
        <f t="shared" si="20"/>
        <v>9120</v>
      </c>
      <c r="F54" s="145">
        <f t="shared" si="20"/>
        <v>9799</v>
      </c>
      <c r="G54" s="145">
        <f t="shared" si="20"/>
        <v>9178</v>
      </c>
      <c r="H54" s="145">
        <f t="shared" si="20"/>
        <v>9550</v>
      </c>
      <c r="I54" s="145">
        <f t="shared" si="20"/>
        <v>7681</v>
      </c>
      <c r="J54" s="145">
        <f t="shared" si="20"/>
        <v>9022</v>
      </c>
      <c r="K54" s="145">
        <f t="shared" si="20"/>
        <v>11007</v>
      </c>
      <c r="L54" s="146">
        <f t="shared" si="2"/>
        <v>22</v>
      </c>
      <c r="M54" s="146">
        <f t="shared" si="3"/>
        <v>44.66</v>
      </c>
    </row>
    <row r="55" spans="1:13" x14ac:dyDescent="0.3">
      <c r="A55" s="26" t="s">
        <v>29</v>
      </c>
      <c r="B55" s="28">
        <f>B7</f>
        <v>1749</v>
      </c>
      <c r="C55" s="28">
        <f t="shared" ref="C55:K55" si="21">C7</f>
        <v>2738</v>
      </c>
      <c r="D55" s="28">
        <f t="shared" si="21"/>
        <v>3407</v>
      </c>
      <c r="E55" s="28">
        <f t="shared" si="21"/>
        <v>3090</v>
      </c>
      <c r="F55" s="28">
        <f t="shared" si="21"/>
        <v>3322</v>
      </c>
      <c r="G55" s="28">
        <f t="shared" si="21"/>
        <v>2978</v>
      </c>
      <c r="H55" s="28">
        <f t="shared" si="21"/>
        <v>2997</v>
      </c>
      <c r="I55" s="28">
        <f t="shared" si="21"/>
        <v>1918</v>
      </c>
      <c r="J55" s="28">
        <f t="shared" si="21"/>
        <v>2486</v>
      </c>
      <c r="K55" s="28">
        <f t="shared" si="21"/>
        <v>2749</v>
      </c>
      <c r="L55" s="147">
        <f t="shared" si="2"/>
        <v>10.58</v>
      </c>
      <c r="M55" s="147">
        <f t="shared" si="3"/>
        <v>57.18</v>
      </c>
    </row>
    <row r="56" spans="1:13" x14ac:dyDescent="0.3">
      <c r="A56" s="26" t="s">
        <v>92</v>
      </c>
      <c r="B56" s="28">
        <f>B9</f>
        <v>1461</v>
      </c>
      <c r="C56" s="28">
        <f t="shared" ref="C56:K56" si="22">C9</f>
        <v>1353</v>
      </c>
      <c r="D56" s="28">
        <f t="shared" si="22"/>
        <v>1373</v>
      </c>
      <c r="E56" s="28">
        <f t="shared" si="22"/>
        <v>1210</v>
      </c>
      <c r="F56" s="28">
        <f t="shared" si="22"/>
        <v>1295</v>
      </c>
      <c r="G56" s="28">
        <f t="shared" si="22"/>
        <v>1215</v>
      </c>
      <c r="H56" s="28">
        <f t="shared" si="22"/>
        <v>1265</v>
      </c>
      <c r="I56" s="28">
        <f t="shared" si="22"/>
        <v>1204</v>
      </c>
      <c r="J56" s="28">
        <f t="shared" si="22"/>
        <v>1382</v>
      </c>
      <c r="K56" s="28">
        <f t="shared" si="22"/>
        <v>1359</v>
      </c>
      <c r="L56" s="147">
        <f t="shared" si="2"/>
        <v>1.66</v>
      </c>
      <c r="M56" s="147">
        <f t="shared" si="3"/>
        <v>6.98</v>
      </c>
    </row>
    <row r="57" spans="1:13" x14ac:dyDescent="0.3">
      <c r="A57" s="26" t="s">
        <v>90</v>
      </c>
      <c r="B57" s="28">
        <f>B10</f>
        <v>6</v>
      </c>
      <c r="C57" s="28">
        <f t="shared" ref="C57:K57" si="23">C10</f>
        <v>9</v>
      </c>
      <c r="D57" s="28">
        <f t="shared" si="23"/>
        <v>12</v>
      </c>
      <c r="E57" s="28">
        <f t="shared" si="23"/>
        <v>14</v>
      </c>
      <c r="F57" s="28">
        <f t="shared" si="23"/>
        <v>18</v>
      </c>
      <c r="G57" s="28">
        <f t="shared" si="23"/>
        <v>19</v>
      </c>
      <c r="H57" s="28">
        <f t="shared" si="23"/>
        <v>9</v>
      </c>
      <c r="I57" s="28">
        <f t="shared" si="23"/>
        <v>7</v>
      </c>
      <c r="J57" s="28">
        <f t="shared" si="23"/>
        <v>8</v>
      </c>
      <c r="K57" s="28">
        <f t="shared" si="23"/>
        <v>12</v>
      </c>
      <c r="L57" s="147">
        <f t="shared" si="2"/>
        <v>50</v>
      </c>
      <c r="M57" s="147">
        <f t="shared" si="3"/>
        <v>100</v>
      </c>
    </row>
    <row r="58" spans="1:13" x14ac:dyDescent="0.3">
      <c r="A58" s="26" t="s">
        <v>89</v>
      </c>
      <c r="B58" s="28">
        <f>B11</f>
        <v>156</v>
      </c>
      <c r="C58" s="28">
        <f t="shared" ref="C58:K58" si="24">C11</f>
        <v>180</v>
      </c>
      <c r="D58" s="28">
        <f t="shared" si="24"/>
        <v>179</v>
      </c>
      <c r="E58" s="28">
        <f t="shared" si="24"/>
        <v>152</v>
      </c>
      <c r="F58" s="28">
        <f t="shared" si="24"/>
        <v>161</v>
      </c>
      <c r="G58" s="28">
        <f t="shared" si="24"/>
        <v>180</v>
      </c>
      <c r="H58" s="28">
        <f t="shared" si="24"/>
        <v>190</v>
      </c>
      <c r="I58" s="28">
        <f t="shared" si="24"/>
        <v>176</v>
      </c>
      <c r="J58" s="28">
        <f t="shared" si="24"/>
        <v>186</v>
      </c>
      <c r="K58" s="28">
        <f t="shared" si="24"/>
        <v>240</v>
      </c>
      <c r="L58" s="147">
        <f t="shared" si="2"/>
        <v>29.03</v>
      </c>
      <c r="M58" s="147">
        <f t="shared" si="3"/>
        <v>53.85</v>
      </c>
    </row>
    <row r="59" spans="1:13" x14ac:dyDescent="0.3">
      <c r="A59" s="26" t="s">
        <v>27</v>
      </c>
      <c r="B59" s="28">
        <f>B17</f>
        <v>398</v>
      </c>
      <c r="C59" s="28">
        <f t="shared" ref="C59:K59" si="25">C17</f>
        <v>376</v>
      </c>
      <c r="D59" s="28">
        <f t="shared" si="25"/>
        <v>488</v>
      </c>
      <c r="E59" s="28">
        <f t="shared" si="25"/>
        <v>484</v>
      </c>
      <c r="F59" s="28">
        <f t="shared" si="25"/>
        <v>800</v>
      </c>
      <c r="G59" s="28">
        <f t="shared" si="25"/>
        <v>805</v>
      </c>
      <c r="H59" s="28">
        <f t="shared" si="25"/>
        <v>846</v>
      </c>
      <c r="I59" s="28">
        <f t="shared" si="25"/>
        <v>771</v>
      </c>
      <c r="J59" s="28">
        <f t="shared" si="25"/>
        <v>878</v>
      </c>
      <c r="K59" s="28">
        <f t="shared" si="25"/>
        <v>1061</v>
      </c>
      <c r="L59" s="147">
        <f t="shared" si="2"/>
        <v>20.84</v>
      </c>
      <c r="M59" s="147">
        <f t="shared" si="3"/>
        <v>166.58</v>
      </c>
    </row>
    <row r="60" spans="1:13" x14ac:dyDescent="0.3">
      <c r="A60" s="26" t="s">
        <v>93</v>
      </c>
      <c r="B60" s="28">
        <f>B26+B22</f>
        <v>1695</v>
      </c>
      <c r="C60" s="28">
        <f t="shared" ref="C60:K60" si="26">C26+C22</f>
        <v>1740</v>
      </c>
      <c r="D60" s="28">
        <f t="shared" si="26"/>
        <v>1864</v>
      </c>
      <c r="E60" s="28">
        <f t="shared" si="26"/>
        <v>1608</v>
      </c>
      <c r="F60" s="28">
        <f t="shared" si="26"/>
        <v>1610</v>
      </c>
      <c r="G60" s="28">
        <f t="shared" si="26"/>
        <v>1495</v>
      </c>
      <c r="H60" s="28">
        <f t="shared" si="26"/>
        <v>1798</v>
      </c>
      <c r="I60" s="28">
        <f t="shared" si="26"/>
        <v>1435</v>
      </c>
      <c r="J60" s="28">
        <f t="shared" si="26"/>
        <v>1672</v>
      </c>
      <c r="K60" s="28">
        <f t="shared" si="26"/>
        <v>1913</v>
      </c>
      <c r="L60" s="147">
        <f>ROUND(ABS(K60-J60)/J60*100,2)</f>
        <v>14.41</v>
      </c>
      <c r="M60" s="147">
        <f>ROUND(ABS(K60-B60)/B60*100,2)</f>
        <v>12.86</v>
      </c>
    </row>
    <row r="61" spans="1:13" x14ac:dyDescent="0.3">
      <c r="A61" s="26" t="s">
        <v>24</v>
      </c>
      <c r="B61" s="28">
        <f>B24+B14</f>
        <v>2144</v>
      </c>
      <c r="C61" s="28">
        <f t="shared" ref="C61:K61" si="27">C24+C14</f>
        <v>2401</v>
      </c>
      <c r="D61" s="28">
        <f t="shared" si="27"/>
        <v>2443</v>
      </c>
      <c r="E61" s="28">
        <f t="shared" si="27"/>
        <v>2562</v>
      </c>
      <c r="F61" s="28">
        <f t="shared" si="27"/>
        <v>2593</v>
      </c>
      <c r="G61" s="28">
        <f t="shared" si="27"/>
        <v>2486</v>
      </c>
      <c r="H61" s="28">
        <f t="shared" si="27"/>
        <v>2445</v>
      </c>
      <c r="I61" s="28">
        <f t="shared" si="27"/>
        <v>2170</v>
      </c>
      <c r="J61" s="28">
        <f t="shared" si="27"/>
        <v>2410</v>
      </c>
      <c r="K61" s="28">
        <f t="shared" si="27"/>
        <v>3673</v>
      </c>
      <c r="L61" s="147">
        <f t="shared" si="2"/>
        <v>52.41</v>
      </c>
      <c r="M61" s="147">
        <f t="shared" si="3"/>
        <v>71.319999999999993</v>
      </c>
    </row>
    <row r="62" spans="1:13" x14ac:dyDescent="0.3">
      <c r="A62" s="141" t="s">
        <v>34</v>
      </c>
      <c r="B62" s="145">
        <f t="shared" ref="B62:K62" si="28">B54+B52+B36</f>
        <v>17377</v>
      </c>
      <c r="C62" s="145">
        <f t="shared" si="28"/>
        <v>19100</v>
      </c>
      <c r="D62" s="145">
        <f t="shared" si="28"/>
        <v>19902</v>
      </c>
      <c r="E62" s="145">
        <f t="shared" si="28"/>
        <v>19423</v>
      </c>
      <c r="F62" s="145">
        <f t="shared" si="28"/>
        <v>20202</v>
      </c>
      <c r="G62" s="145">
        <f t="shared" si="28"/>
        <v>19583</v>
      </c>
      <c r="H62" s="145">
        <f t="shared" si="28"/>
        <v>19981</v>
      </c>
      <c r="I62" s="145">
        <f t="shared" si="28"/>
        <v>17027</v>
      </c>
      <c r="J62" s="145">
        <f t="shared" si="28"/>
        <v>18563</v>
      </c>
      <c r="K62" s="145">
        <f t="shared" si="28"/>
        <v>21955</v>
      </c>
      <c r="L62" s="146">
        <f t="shared" si="2"/>
        <v>18.27</v>
      </c>
      <c r="M62" s="146">
        <f t="shared" si="3"/>
        <v>26.35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7CC0F-1FA4-4D02-BA14-50394BD6A4E2}">
  <sheetPr>
    <tabColor rgb="FF00B050"/>
  </sheetPr>
  <dimension ref="A1:M65"/>
  <sheetViews>
    <sheetView workbookViewId="0">
      <selection activeCell="P64" sqref="P64"/>
    </sheetView>
  </sheetViews>
  <sheetFormatPr defaultRowHeight="14.4" x14ac:dyDescent="0.3"/>
  <cols>
    <col min="1" max="1" width="37" customWidth="1"/>
    <col min="2" max="11" width="8.6640625" customWidth="1"/>
    <col min="12" max="12" width="11.6640625" customWidth="1"/>
    <col min="13" max="13" width="12.44140625" customWidth="1"/>
  </cols>
  <sheetData>
    <row r="1" spans="1:11" x14ac:dyDescent="0.3">
      <c r="A1" t="s">
        <v>4</v>
      </c>
      <c r="B1" t="s">
        <v>5</v>
      </c>
    </row>
    <row r="3" spans="1:11" x14ac:dyDescent="0.3">
      <c r="A3" t="s">
        <v>133</v>
      </c>
      <c r="B3" t="s">
        <v>102</v>
      </c>
    </row>
    <row r="4" spans="1:11" x14ac:dyDescent="0.3">
      <c r="A4" t="s">
        <v>33</v>
      </c>
      <c r="B4" s="171" t="s">
        <v>0</v>
      </c>
      <c r="C4" s="171" t="s">
        <v>1</v>
      </c>
      <c r="D4" s="171" t="s">
        <v>2</v>
      </c>
      <c r="E4" s="171" t="s">
        <v>3</v>
      </c>
      <c r="F4" s="171" t="s">
        <v>116</v>
      </c>
      <c r="G4" s="171" t="s">
        <v>117</v>
      </c>
      <c r="H4" s="171" t="s">
        <v>118</v>
      </c>
      <c r="I4" s="171" t="s">
        <v>32</v>
      </c>
      <c r="J4" s="171" t="s">
        <v>142</v>
      </c>
      <c r="K4" s="171" t="s">
        <v>143</v>
      </c>
    </row>
    <row r="5" spans="1:11" s="1" customFormat="1" x14ac:dyDescent="0.3">
      <c r="A5" t="s">
        <v>139</v>
      </c>
      <c r="B5">
        <v>286</v>
      </c>
      <c r="C5">
        <v>343</v>
      </c>
      <c r="D5">
        <v>333</v>
      </c>
      <c r="E5">
        <v>301</v>
      </c>
      <c r="F5">
        <v>258</v>
      </c>
      <c r="G5">
        <v>258</v>
      </c>
      <c r="H5">
        <v>280</v>
      </c>
      <c r="I5">
        <v>281</v>
      </c>
      <c r="J5">
        <v>279</v>
      </c>
      <c r="K5">
        <v>303</v>
      </c>
    </row>
    <row r="6" spans="1:11" x14ac:dyDescent="0.3">
      <c r="A6" t="s">
        <v>18</v>
      </c>
      <c r="B6">
        <v>2025</v>
      </c>
      <c r="C6">
        <v>2068</v>
      </c>
      <c r="D6">
        <v>2111</v>
      </c>
      <c r="E6">
        <v>2093</v>
      </c>
      <c r="F6">
        <v>2199</v>
      </c>
      <c r="G6">
        <v>2338</v>
      </c>
      <c r="H6">
        <v>2335</v>
      </c>
      <c r="I6">
        <v>2533</v>
      </c>
      <c r="J6">
        <v>2484</v>
      </c>
      <c r="K6">
        <v>2613</v>
      </c>
    </row>
    <row r="7" spans="1:11" x14ac:dyDescent="0.3">
      <c r="A7" t="s">
        <v>29</v>
      </c>
      <c r="B7">
        <v>4402</v>
      </c>
      <c r="C7">
        <v>5589</v>
      </c>
      <c r="D7">
        <v>6667</v>
      </c>
      <c r="E7">
        <v>7667</v>
      </c>
      <c r="F7">
        <v>8803</v>
      </c>
      <c r="G7">
        <v>11554</v>
      </c>
      <c r="H7">
        <v>13280</v>
      </c>
      <c r="I7">
        <v>14271</v>
      </c>
      <c r="J7">
        <v>15321</v>
      </c>
      <c r="K7">
        <v>17476</v>
      </c>
    </row>
    <row r="8" spans="1:11" x14ac:dyDescent="0.3">
      <c r="A8" t="s">
        <v>15</v>
      </c>
      <c r="B8">
        <v>22389</v>
      </c>
      <c r="C8">
        <v>22790</v>
      </c>
      <c r="D8">
        <v>24725</v>
      </c>
      <c r="E8">
        <v>26386</v>
      </c>
      <c r="F8">
        <v>27512</v>
      </c>
      <c r="G8">
        <v>29389</v>
      </c>
      <c r="H8">
        <v>31740</v>
      </c>
      <c r="I8">
        <v>34035</v>
      </c>
      <c r="J8">
        <v>36046</v>
      </c>
      <c r="K8">
        <v>38518</v>
      </c>
    </row>
    <row r="9" spans="1:11" x14ac:dyDescent="0.3">
      <c r="A9" t="s">
        <v>92</v>
      </c>
      <c r="B9">
        <v>17965</v>
      </c>
      <c r="C9">
        <v>18632</v>
      </c>
      <c r="D9">
        <v>18558</v>
      </c>
      <c r="E9">
        <v>19644</v>
      </c>
      <c r="F9">
        <v>19203</v>
      </c>
      <c r="G9">
        <v>19592</v>
      </c>
      <c r="H9">
        <v>20839</v>
      </c>
      <c r="I9">
        <v>20225</v>
      </c>
      <c r="J9">
        <v>21198</v>
      </c>
      <c r="K9">
        <v>22921</v>
      </c>
    </row>
    <row r="10" spans="1:11" x14ac:dyDescent="0.3">
      <c r="A10" t="s">
        <v>90</v>
      </c>
      <c r="B10">
        <v>9868</v>
      </c>
      <c r="C10">
        <v>9844</v>
      </c>
      <c r="D10">
        <v>10745</v>
      </c>
      <c r="E10">
        <v>12098</v>
      </c>
      <c r="F10">
        <v>13085</v>
      </c>
      <c r="G10">
        <v>14367</v>
      </c>
      <c r="H10">
        <v>14286</v>
      </c>
      <c r="I10">
        <v>14460</v>
      </c>
      <c r="J10">
        <v>15085</v>
      </c>
      <c r="K10">
        <v>15803</v>
      </c>
    </row>
    <row r="11" spans="1:11" x14ac:dyDescent="0.3">
      <c r="A11" t="s">
        <v>89</v>
      </c>
      <c r="B11">
        <v>26066</v>
      </c>
      <c r="C11">
        <v>26797</v>
      </c>
      <c r="D11">
        <v>28470</v>
      </c>
      <c r="E11">
        <v>30035</v>
      </c>
      <c r="F11">
        <v>31964</v>
      </c>
      <c r="G11">
        <v>34948</v>
      </c>
      <c r="H11">
        <v>37245</v>
      </c>
      <c r="I11">
        <v>37398</v>
      </c>
      <c r="J11">
        <v>39999</v>
      </c>
      <c r="K11">
        <v>43437</v>
      </c>
    </row>
    <row r="12" spans="1:11" x14ac:dyDescent="0.3">
      <c r="A12" t="s">
        <v>87</v>
      </c>
      <c r="B12">
        <v>17558</v>
      </c>
      <c r="C12">
        <v>18493</v>
      </c>
      <c r="D12">
        <v>20797</v>
      </c>
      <c r="E12">
        <v>20567</v>
      </c>
      <c r="F12">
        <v>20214</v>
      </c>
      <c r="G12">
        <v>19961</v>
      </c>
      <c r="H12">
        <v>19939</v>
      </c>
      <c r="I12">
        <v>21146</v>
      </c>
      <c r="J12">
        <v>20784</v>
      </c>
      <c r="K12">
        <v>23193</v>
      </c>
    </row>
    <row r="13" spans="1:11" x14ac:dyDescent="0.3">
      <c r="A13" t="s">
        <v>94</v>
      </c>
      <c r="B13">
        <v>320</v>
      </c>
      <c r="C13">
        <v>320</v>
      </c>
      <c r="D13">
        <v>369</v>
      </c>
      <c r="E13">
        <v>428</v>
      </c>
      <c r="F13">
        <v>464</v>
      </c>
      <c r="G13">
        <v>800</v>
      </c>
      <c r="H13">
        <v>842</v>
      </c>
      <c r="I13">
        <v>808</v>
      </c>
      <c r="J13">
        <v>746</v>
      </c>
      <c r="K13">
        <v>913</v>
      </c>
    </row>
    <row r="14" spans="1:11" x14ac:dyDescent="0.3">
      <c r="A14" t="s">
        <v>137</v>
      </c>
      <c r="B14">
        <v>156</v>
      </c>
      <c r="C14">
        <v>158</v>
      </c>
      <c r="D14">
        <v>208</v>
      </c>
      <c r="E14">
        <v>238</v>
      </c>
      <c r="F14">
        <v>238</v>
      </c>
      <c r="G14">
        <v>277</v>
      </c>
      <c r="H14">
        <v>323</v>
      </c>
      <c r="I14">
        <v>343</v>
      </c>
      <c r="J14">
        <v>418</v>
      </c>
      <c r="K14">
        <v>382</v>
      </c>
    </row>
    <row r="15" spans="1:11" x14ac:dyDescent="0.3">
      <c r="A15" t="s">
        <v>91</v>
      </c>
      <c r="B15">
        <v>2138</v>
      </c>
      <c r="C15">
        <v>1831</v>
      </c>
      <c r="D15">
        <v>1701</v>
      </c>
      <c r="E15">
        <v>1715</v>
      </c>
      <c r="F15">
        <v>1722</v>
      </c>
      <c r="G15">
        <v>1680</v>
      </c>
      <c r="H15">
        <v>1869</v>
      </c>
      <c r="I15">
        <v>1865</v>
      </c>
      <c r="J15">
        <v>1874</v>
      </c>
      <c r="K15">
        <v>2135</v>
      </c>
    </row>
    <row r="16" spans="1:11" x14ac:dyDescent="0.3">
      <c r="A16" t="s">
        <v>95</v>
      </c>
      <c r="B16">
        <v>270</v>
      </c>
      <c r="C16">
        <v>366</v>
      </c>
      <c r="D16">
        <v>594</v>
      </c>
      <c r="E16">
        <v>48</v>
      </c>
      <c r="F16">
        <v>97</v>
      </c>
      <c r="G16">
        <v>130</v>
      </c>
      <c r="H16">
        <v>190</v>
      </c>
      <c r="I16">
        <v>185</v>
      </c>
      <c r="J16">
        <v>221</v>
      </c>
      <c r="K16">
        <v>229</v>
      </c>
    </row>
    <row r="17" spans="1:11" x14ac:dyDescent="0.3">
      <c r="A17" t="s">
        <v>27</v>
      </c>
      <c r="B17">
        <v>19800</v>
      </c>
      <c r="C17">
        <v>21286</v>
      </c>
      <c r="D17">
        <v>23037</v>
      </c>
      <c r="E17">
        <v>24842</v>
      </c>
      <c r="F17">
        <v>26897</v>
      </c>
      <c r="G17">
        <v>27109</v>
      </c>
      <c r="H17">
        <v>29055</v>
      </c>
      <c r="I17">
        <v>30278</v>
      </c>
      <c r="J17">
        <v>32174</v>
      </c>
      <c r="K17">
        <v>34245</v>
      </c>
    </row>
    <row r="18" spans="1:11" x14ac:dyDescent="0.3">
      <c r="A18" t="s">
        <v>77</v>
      </c>
      <c r="B18">
        <v>11166</v>
      </c>
      <c r="C18">
        <v>11014</v>
      </c>
      <c r="D18">
        <v>11129</v>
      </c>
      <c r="E18">
        <v>10551</v>
      </c>
      <c r="F18">
        <v>10931</v>
      </c>
      <c r="G18">
        <v>11382</v>
      </c>
      <c r="H18">
        <v>11511</v>
      </c>
      <c r="I18">
        <v>12129</v>
      </c>
      <c r="J18">
        <v>12216</v>
      </c>
      <c r="K18">
        <v>12294</v>
      </c>
    </row>
    <row r="19" spans="1:11" x14ac:dyDescent="0.3">
      <c r="A19" t="s">
        <v>17</v>
      </c>
      <c r="B19">
        <v>4562</v>
      </c>
      <c r="C19">
        <v>4759</v>
      </c>
      <c r="D19">
        <v>4994</v>
      </c>
      <c r="E19">
        <v>5019</v>
      </c>
      <c r="F19">
        <v>5025</v>
      </c>
      <c r="G19">
        <v>5174</v>
      </c>
      <c r="H19">
        <v>5294</v>
      </c>
      <c r="I19">
        <v>4837</v>
      </c>
      <c r="J19">
        <v>5149</v>
      </c>
      <c r="K19">
        <v>5409</v>
      </c>
    </row>
    <row r="20" spans="1:11" x14ac:dyDescent="0.3">
      <c r="A20" t="s">
        <v>141</v>
      </c>
      <c r="B20">
        <v>26133</v>
      </c>
      <c r="C20">
        <v>27356</v>
      </c>
      <c r="D20">
        <v>27701</v>
      </c>
      <c r="E20">
        <v>29769</v>
      </c>
      <c r="F20">
        <v>31778</v>
      </c>
      <c r="G20">
        <v>34204</v>
      </c>
      <c r="H20">
        <v>36314</v>
      </c>
      <c r="I20">
        <v>36383</v>
      </c>
      <c r="J20">
        <v>39046</v>
      </c>
      <c r="K20">
        <v>42082</v>
      </c>
    </row>
    <row r="21" spans="1:11" x14ac:dyDescent="0.3">
      <c r="A21" t="s">
        <v>85</v>
      </c>
      <c r="B21">
        <v>892</v>
      </c>
      <c r="C21">
        <v>1031</v>
      </c>
      <c r="D21">
        <v>1091</v>
      </c>
      <c r="E21">
        <v>1160</v>
      </c>
      <c r="F21">
        <v>1294</v>
      </c>
      <c r="G21">
        <v>1291</v>
      </c>
      <c r="H21">
        <v>1263</v>
      </c>
      <c r="I21">
        <v>1119</v>
      </c>
      <c r="J21">
        <v>1303</v>
      </c>
      <c r="K21">
        <v>1363</v>
      </c>
    </row>
    <row r="22" spans="1:11" x14ac:dyDescent="0.3">
      <c r="A22" t="s">
        <v>136</v>
      </c>
      <c r="B22">
        <v>7785</v>
      </c>
      <c r="C22">
        <v>8710</v>
      </c>
      <c r="D22">
        <v>9792</v>
      </c>
      <c r="E22">
        <v>12268</v>
      </c>
      <c r="F22">
        <v>14474</v>
      </c>
      <c r="G22">
        <v>16398</v>
      </c>
      <c r="H22">
        <v>19061</v>
      </c>
      <c r="I22">
        <v>22559</v>
      </c>
      <c r="J22">
        <v>25932</v>
      </c>
      <c r="K22">
        <v>30537</v>
      </c>
    </row>
    <row r="23" spans="1:11" x14ac:dyDescent="0.3">
      <c r="A23" t="s">
        <v>140</v>
      </c>
      <c r="B23">
        <v>1691</v>
      </c>
      <c r="C23">
        <v>1690</v>
      </c>
      <c r="D23">
        <v>1866</v>
      </c>
      <c r="E23">
        <v>1896</v>
      </c>
      <c r="F23">
        <v>1955</v>
      </c>
      <c r="G23">
        <v>2025</v>
      </c>
      <c r="H23">
        <v>2154</v>
      </c>
      <c r="I23">
        <v>2279</v>
      </c>
      <c r="J23">
        <v>2232</v>
      </c>
      <c r="K23">
        <v>2247</v>
      </c>
    </row>
    <row r="24" spans="1:11" s="1" customFormat="1" x14ac:dyDescent="0.3">
      <c r="A24" t="s">
        <v>24</v>
      </c>
      <c r="B24">
        <v>1401</v>
      </c>
      <c r="C24">
        <v>2353</v>
      </c>
      <c r="D24">
        <v>2811</v>
      </c>
      <c r="E24">
        <v>2987</v>
      </c>
      <c r="F24">
        <v>3150</v>
      </c>
      <c r="G24">
        <v>3461</v>
      </c>
      <c r="H24">
        <v>3980</v>
      </c>
      <c r="I24">
        <v>3942</v>
      </c>
      <c r="J24">
        <v>4443</v>
      </c>
      <c r="K24">
        <v>4964</v>
      </c>
    </row>
    <row r="25" spans="1:11" x14ac:dyDescent="0.3">
      <c r="A25" t="s">
        <v>25</v>
      </c>
      <c r="B25">
        <v>1025</v>
      </c>
      <c r="C25">
        <v>993</v>
      </c>
      <c r="D25">
        <v>983</v>
      </c>
      <c r="E25">
        <v>1003</v>
      </c>
      <c r="F25">
        <v>1087</v>
      </c>
      <c r="G25">
        <v>1141</v>
      </c>
      <c r="H25">
        <v>865</v>
      </c>
      <c r="I25">
        <v>878</v>
      </c>
      <c r="J25">
        <v>857</v>
      </c>
      <c r="K25">
        <v>868</v>
      </c>
    </row>
    <row r="26" spans="1:11" s="1" customFormat="1" x14ac:dyDescent="0.3">
      <c r="A26" t="s">
        <v>138</v>
      </c>
      <c r="B26">
        <v>1314</v>
      </c>
      <c r="C26">
        <v>1609</v>
      </c>
      <c r="D26">
        <v>2291</v>
      </c>
      <c r="E26">
        <v>3020</v>
      </c>
      <c r="F26">
        <v>3730</v>
      </c>
      <c r="G26">
        <v>4195</v>
      </c>
      <c r="H26">
        <v>4536</v>
      </c>
      <c r="I26">
        <v>5116</v>
      </c>
      <c r="J26">
        <v>5783</v>
      </c>
      <c r="K26">
        <v>5146</v>
      </c>
    </row>
    <row r="27" spans="1:11" x14ac:dyDescent="0.3">
      <c r="A27" t="s">
        <v>98</v>
      </c>
      <c r="B27">
        <v>82</v>
      </c>
      <c r="C27">
        <v>82</v>
      </c>
      <c r="D27">
        <v>85</v>
      </c>
      <c r="E27">
        <v>84</v>
      </c>
      <c r="F27">
        <v>81</v>
      </c>
      <c r="G27">
        <v>77</v>
      </c>
      <c r="H27">
        <v>77</v>
      </c>
      <c r="I27">
        <v>84</v>
      </c>
      <c r="J27">
        <v>84</v>
      </c>
      <c r="K27">
        <v>84</v>
      </c>
    </row>
    <row r="28" spans="1:11" x14ac:dyDescent="0.3">
      <c r="A28" t="s">
        <v>14</v>
      </c>
      <c r="B28">
        <v>3542</v>
      </c>
      <c r="C28">
        <v>3578</v>
      </c>
      <c r="D28">
        <v>3871</v>
      </c>
      <c r="E28">
        <v>4253</v>
      </c>
      <c r="F28">
        <v>4504</v>
      </c>
      <c r="G28">
        <v>5020</v>
      </c>
      <c r="H28">
        <v>4759</v>
      </c>
      <c r="I28">
        <v>4879</v>
      </c>
      <c r="J28">
        <v>5230</v>
      </c>
      <c r="K28">
        <v>5587</v>
      </c>
    </row>
    <row r="29" spans="1:11" x14ac:dyDescent="0.3">
      <c r="A29" t="s">
        <v>88</v>
      </c>
      <c r="B29">
        <v>130</v>
      </c>
      <c r="C29">
        <v>123</v>
      </c>
      <c r="D29">
        <v>117</v>
      </c>
      <c r="E29">
        <v>106</v>
      </c>
      <c r="F29">
        <v>124</v>
      </c>
      <c r="G29">
        <v>136</v>
      </c>
      <c r="H29">
        <v>174</v>
      </c>
      <c r="I29">
        <v>200</v>
      </c>
      <c r="J29">
        <v>368</v>
      </c>
      <c r="K29">
        <v>285</v>
      </c>
    </row>
    <row r="30" spans="1:11" x14ac:dyDescent="0.3">
      <c r="A30" t="s">
        <v>13</v>
      </c>
      <c r="B30">
        <v>3313</v>
      </c>
      <c r="C30">
        <v>3068</v>
      </c>
      <c r="D30">
        <v>3183</v>
      </c>
      <c r="E30">
        <v>3255</v>
      </c>
      <c r="F30">
        <v>3310</v>
      </c>
      <c r="G30">
        <v>3514</v>
      </c>
      <c r="H30">
        <v>3469</v>
      </c>
      <c r="I30">
        <v>3333</v>
      </c>
      <c r="J30">
        <v>2820</v>
      </c>
      <c r="K30">
        <v>2930</v>
      </c>
    </row>
    <row r="31" spans="1:11" x14ac:dyDescent="0.3">
      <c r="A31" t="s">
        <v>31</v>
      </c>
      <c r="B31">
        <v>360</v>
      </c>
      <c r="C31">
        <v>376</v>
      </c>
      <c r="D31">
        <v>338</v>
      </c>
      <c r="E31">
        <v>350</v>
      </c>
      <c r="F31">
        <v>355</v>
      </c>
      <c r="G31">
        <v>355</v>
      </c>
      <c r="H31">
        <v>308</v>
      </c>
      <c r="I31">
        <v>309</v>
      </c>
      <c r="J31">
        <v>337</v>
      </c>
      <c r="K31">
        <v>319</v>
      </c>
    </row>
    <row r="32" spans="1:11" x14ac:dyDescent="0.3">
      <c r="A32" t="s">
        <v>34</v>
      </c>
      <c r="B32">
        <v>186639</v>
      </c>
      <c r="C32">
        <v>195259</v>
      </c>
      <c r="D32">
        <v>208567</v>
      </c>
      <c r="E32">
        <v>221783</v>
      </c>
      <c r="F32">
        <v>234454</v>
      </c>
      <c r="G32">
        <v>250776</v>
      </c>
      <c r="H32">
        <v>265988</v>
      </c>
      <c r="I32">
        <v>275875</v>
      </c>
      <c r="J32">
        <v>292429</v>
      </c>
      <c r="K32">
        <v>316283</v>
      </c>
    </row>
    <row r="34" spans="1:13" x14ac:dyDescent="0.3">
      <c r="A34" s="1" t="s">
        <v>187</v>
      </c>
    </row>
    <row r="35" spans="1:13" ht="28.8" x14ac:dyDescent="0.3">
      <c r="A35" s="30" t="s">
        <v>69</v>
      </c>
      <c r="B35" s="158" t="s">
        <v>0</v>
      </c>
      <c r="C35" s="158" t="s">
        <v>1</v>
      </c>
      <c r="D35" s="158" t="s">
        <v>2</v>
      </c>
      <c r="E35" s="158" t="s">
        <v>3</v>
      </c>
      <c r="F35" s="158" t="s">
        <v>116</v>
      </c>
      <c r="G35" s="158" t="s">
        <v>117</v>
      </c>
      <c r="H35" s="158" t="s">
        <v>118</v>
      </c>
      <c r="I35" s="158" t="s">
        <v>32</v>
      </c>
      <c r="J35" s="158" t="s">
        <v>142</v>
      </c>
      <c r="K35" s="158" t="s">
        <v>143</v>
      </c>
      <c r="L35" s="158" t="s">
        <v>179</v>
      </c>
      <c r="M35" s="158" t="s">
        <v>180</v>
      </c>
    </row>
    <row r="36" spans="1:13" x14ac:dyDescent="0.3">
      <c r="A36" s="142" t="s">
        <v>68</v>
      </c>
      <c r="B36" s="159">
        <f>SUM(B37:B51)</f>
        <v>97596</v>
      </c>
      <c r="C36" s="159">
        <f t="shared" ref="C36:K36" si="0">SUM(C37:C51)</f>
        <v>99938</v>
      </c>
      <c r="D36" s="159">
        <f t="shared" si="0"/>
        <v>105655</v>
      </c>
      <c r="E36" s="159">
        <f t="shared" si="0"/>
        <v>108683</v>
      </c>
      <c r="F36" s="159">
        <f t="shared" si="0"/>
        <v>112652</v>
      </c>
      <c r="G36" s="159">
        <f t="shared" si="0"/>
        <v>118617</v>
      </c>
      <c r="H36" s="159">
        <f t="shared" si="0"/>
        <v>123103</v>
      </c>
      <c r="I36" s="159">
        <f t="shared" si="0"/>
        <v>127002</v>
      </c>
      <c r="J36" s="159">
        <f t="shared" si="0"/>
        <v>131797</v>
      </c>
      <c r="K36" s="159">
        <f t="shared" si="0"/>
        <v>141069</v>
      </c>
      <c r="L36" s="146">
        <f>ROUND(ABS(K36-J36)/J36*100,2)</f>
        <v>7.04</v>
      </c>
      <c r="M36" s="146">
        <f>ROUND(ABS(K36-B36)/B36*100,2)</f>
        <v>44.54</v>
      </c>
    </row>
    <row r="37" spans="1:13" x14ac:dyDescent="0.3">
      <c r="A37" s="143" t="s">
        <v>18</v>
      </c>
      <c r="B37" s="28">
        <f>B6</f>
        <v>2025</v>
      </c>
      <c r="C37" s="28">
        <f t="shared" ref="C37:K37" si="1">C6</f>
        <v>2068</v>
      </c>
      <c r="D37" s="28">
        <f t="shared" si="1"/>
        <v>2111</v>
      </c>
      <c r="E37" s="28">
        <f t="shared" si="1"/>
        <v>2093</v>
      </c>
      <c r="F37" s="28">
        <f t="shared" si="1"/>
        <v>2199</v>
      </c>
      <c r="G37" s="28">
        <f t="shared" si="1"/>
        <v>2338</v>
      </c>
      <c r="H37" s="28">
        <f t="shared" si="1"/>
        <v>2335</v>
      </c>
      <c r="I37" s="28">
        <f t="shared" si="1"/>
        <v>2533</v>
      </c>
      <c r="J37" s="28">
        <f t="shared" si="1"/>
        <v>2484</v>
      </c>
      <c r="K37" s="28">
        <f t="shared" si="1"/>
        <v>2613</v>
      </c>
      <c r="L37" s="147">
        <f t="shared" ref="L37:L62" si="2">ROUND(ABS(K37-J37)/J37*100,2)</f>
        <v>5.19</v>
      </c>
      <c r="M37" s="147">
        <f t="shared" ref="M37:M62" si="3">ROUND(ABS(K37-B37)/B37*100,2)</f>
        <v>29.04</v>
      </c>
    </row>
    <row r="38" spans="1:13" x14ac:dyDescent="0.3">
      <c r="A38" s="143" t="s">
        <v>15</v>
      </c>
      <c r="B38" s="28">
        <f>B8</f>
        <v>22389</v>
      </c>
      <c r="C38" s="28">
        <f t="shared" ref="C38:K38" si="4">C8</f>
        <v>22790</v>
      </c>
      <c r="D38" s="28">
        <f t="shared" si="4"/>
        <v>24725</v>
      </c>
      <c r="E38" s="28">
        <f t="shared" si="4"/>
        <v>26386</v>
      </c>
      <c r="F38" s="28">
        <f t="shared" si="4"/>
        <v>27512</v>
      </c>
      <c r="G38" s="28">
        <f t="shared" si="4"/>
        <v>29389</v>
      </c>
      <c r="H38" s="28">
        <f t="shared" si="4"/>
        <v>31740</v>
      </c>
      <c r="I38" s="28">
        <f t="shared" si="4"/>
        <v>34035</v>
      </c>
      <c r="J38" s="28">
        <f t="shared" si="4"/>
        <v>36046</v>
      </c>
      <c r="K38" s="28">
        <f t="shared" si="4"/>
        <v>38518</v>
      </c>
      <c r="L38" s="147">
        <f t="shared" si="2"/>
        <v>6.86</v>
      </c>
      <c r="M38" s="147">
        <f t="shared" si="3"/>
        <v>72.040000000000006</v>
      </c>
    </row>
    <row r="39" spans="1:13" x14ac:dyDescent="0.3">
      <c r="A39" s="143" t="s">
        <v>87</v>
      </c>
      <c r="B39" s="28">
        <f>B12</f>
        <v>17558</v>
      </c>
      <c r="C39" s="28">
        <f t="shared" ref="C39:K39" si="5">C12</f>
        <v>18493</v>
      </c>
      <c r="D39" s="28">
        <f t="shared" si="5"/>
        <v>20797</v>
      </c>
      <c r="E39" s="28">
        <f t="shared" si="5"/>
        <v>20567</v>
      </c>
      <c r="F39" s="28">
        <f t="shared" si="5"/>
        <v>20214</v>
      </c>
      <c r="G39" s="28">
        <f t="shared" si="5"/>
        <v>19961</v>
      </c>
      <c r="H39" s="28">
        <f t="shared" si="5"/>
        <v>19939</v>
      </c>
      <c r="I39" s="28">
        <f t="shared" si="5"/>
        <v>21146</v>
      </c>
      <c r="J39" s="28">
        <f t="shared" si="5"/>
        <v>20784</v>
      </c>
      <c r="K39" s="28">
        <f t="shared" si="5"/>
        <v>23193</v>
      </c>
      <c r="L39" s="147">
        <f t="shared" si="2"/>
        <v>11.59</v>
      </c>
      <c r="M39" s="147">
        <f t="shared" si="3"/>
        <v>32.090000000000003</v>
      </c>
    </row>
    <row r="40" spans="1:13" x14ac:dyDescent="0.3">
      <c r="A40" s="143" t="s">
        <v>91</v>
      </c>
      <c r="B40" s="28">
        <f>B15</f>
        <v>2138</v>
      </c>
      <c r="C40" s="28">
        <f t="shared" ref="C40:K40" si="6">C15</f>
        <v>1831</v>
      </c>
      <c r="D40" s="28">
        <f t="shared" si="6"/>
        <v>1701</v>
      </c>
      <c r="E40" s="28">
        <f t="shared" si="6"/>
        <v>1715</v>
      </c>
      <c r="F40" s="28">
        <f t="shared" si="6"/>
        <v>1722</v>
      </c>
      <c r="G40" s="28">
        <f t="shared" si="6"/>
        <v>1680</v>
      </c>
      <c r="H40" s="28">
        <f t="shared" si="6"/>
        <v>1869</v>
      </c>
      <c r="I40" s="28">
        <f t="shared" si="6"/>
        <v>1865</v>
      </c>
      <c r="J40" s="28">
        <f t="shared" si="6"/>
        <v>1874</v>
      </c>
      <c r="K40" s="28">
        <f t="shared" si="6"/>
        <v>2135</v>
      </c>
      <c r="L40" s="147">
        <f t="shared" si="2"/>
        <v>13.93</v>
      </c>
      <c r="M40" s="147">
        <f t="shared" si="3"/>
        <v>0.14000000000000001</v>
      </c>
    </row>
    <row r="41" spans="1:13" x14ac:dyDescent="0.3">
      <c r="A41" s="143" t="s">
        <v>106</v>
      </c>
      <c r="B41" s="28">
        <f>B16+B27+B13</f>
        <v>672</v>
      </c>
      <c r="C41" s="28">
        <f t="shared" ref="C41:K41" si="7">C16+C27+C13</f>
        <v>768</v>
      </c>
      <c r="D41" s="28">
        <f t="shared" si="7"/>
        <v>1048</v>
      </c>
      <c r="E41" s="28">
        <f t="shared" si="7"/>
        <v>560</v>
      </c>
      <c r="F41" s="28">
        <f t="shared" si="7"/>
        <v>642</v>
      </c>
      <c r="G41" s="28">
        <f t="shared" si="7"/>
        <v>1007</v>
      </c>
      <c r="H41" s="28">
        <f t="shared" si="7"/>
        <v>1109</v>
      </c>
      <c r="I41" s="28">
        <f t="shared" si="7"/>
        <v>1077</v>
      </c>
      <c r="J41" s="28">
        <f t="shared" si="7"/>
        <v>1051</v>
      </c>
      <c r="K41" s="28">
        <f t="shared" si="7"/>
        <v>1226</v>
      </c>
      <c r="L41" s="147">
        <f>ROUND(ABS(K41-J41)/J41*100,2)</f>
        <v>16.649999999999999</v>
      </c>
      <c r="M41" s="147">
        <f>ROUND(ABS(K41-B41)/B41*100,2)</f>
        <v>82.44</v>
      </c>
    </row>
    <row r="42" spans="1:13" x14ac:dyDescent="0.3">
      <c r="A42" s="26" t="s">
        <v>186</v>
      </c>
      <c r="B42" s="28">
        <f>B18</f>
        <v>11166</v>
      </c>
      <c r="C42" s="28">
        <f t="shared" ref="C42:K42" si="8">C18</f>
        <v>11014</v>
      </c>
      <c r="D42" s="28">
        <f t="shared" si="8"/>
        <v>11129</v>
      </c>
      <c r="E42" s="28">
        <f t="shared" si="8"/>
        <v>10551</v>
      </c>
      <c r="F42" s="28">
        <f t="shared" si="8"/>
        <v>10931</v>
      </c>
      <c r="G42" s="28">
        <f t="shared" si="8"/>
        <v>11382</v>
      </c>
      <c r="H42" s="28">
        <f t="shared" si="8"/>
        <v>11511</v>
      </c>
      <c r="I42" s="28">
        <f t="shared" si="8"/>
        <v>12129</v>
      </c>
      <c r="J42" s="28">
        <f t="shared" si="8"/>
        <v>12216</v>
      </c>
      <c r="K42" s="28">
        <f t="shared" si="8"/>
        <v>12294</v>
      </c>
      <c r="L42" s="147">
        <f>ROUND(ABS(K42-J42)/J42*100,2)</f>
        <v>0.64</v>
      </c>
      <c r="M42" s="147">
        <f>ROUND(ABS(K42-B42)/B42*100,2)</f>
        <v>10.1</v>
      </c>
    </row>
    <row r="43" spans="1:13" x14ac:dyDescent="0.3">
      <c r="A43" s="143" t="s">
        <v>17</v>
      </c>
      <c r="B43" s="28">
        <f>B19</f>
        <v>4562</v>
      </c>
      <c r="C43" s="28">
        <f t="shared" ref="C43:K43" si="9">C19</f>
        <v>4759</v>
      </c>
      <c r="D43" s="28">
        <f t="shared" si="9"/>
        <v>4994</v>
      </c>
      <c r="E43" s="28">
        <f t="shared" si="9"/>
        <v>5019</v>
      </c>
      <c r="F43" s="28">
        <f t="shared" si="9"/>
        <v>5025</v>
      </c>
      <c r="G43" s="28">
        <f t="shared" si="9"/>
        <v>5174</v>
      </c>
      <c r="H43" s="28">
        <f t="shared" si="9"/>
        <v>5294</v>
      </c>
      <c r="I43" s="28">
        <f t="shared" si="9"/>
        <v>4837</v>
      </c>
      <c r="J43" s="28">
        <f t="shared" si="9"/>
        <v>5149</v>
      </c>
      <c r="K43" s="28">
        <f t="shared" si="9"/>
        <v>5409</v>
      </c>
      <c r="L43" s="147">
        <f t="shared" si="2"/>
        <v>5.05</v>
      </c>
      <c r="M43" s="147">
        <f t="shared" si="3"/>
        <v>18.57</v>
      </c>
    </row>
    <row r="44" spans="1:13" x14ac:dyDescent="0.3">
      <c r="A44" s="143" t="s">
        <v>86</v>
      </c>
      <c r="B44" s="28">
        <f>B20</f>
        <v>26133</v>
      </c>
      <c r="C44" s="28">
        <f t="shared" ref="C44:K44" si="10">C20</f>
        <v>27356</v>
      </c>
      <c r="D44" s="28">
        <f t="shared" si="10"/>
        <v>27701</v>
      </c>
      <c r="E44" s="28">
        <f t="shared" si="10"/>
        <v>29769</v>
      </c>
      <c r="F44" s="28">
        <f t="shared" si="10"/>
        <v>31778</v>
      </c>
      <c r="G44" s="28">
        <f t="shared" si="10"/>
        <v>34204</v>
      </c>
      <c r="H44" s="28">
        <f t="shared" si="10"/>
        <v>36314</v>
      </c>
      <c r="I44" s="28">
        <f t="shared" si="10"/>
        <v>36383</v>
      </c>
      <c r="J44" s="28">
        <f t="shared" si="10"/>
        <v>39046</v>
      </c>
      <c r="K44" s="28">
        <f t="shared" si="10"/>
        <v>42082</v>
      </c>
      <c r="L44" s="147">
        <f t="shared" si="2"/>
        <v>7.78</v>
      </c>
      <c r="M44" s="147">
        <f t="shared" si="3"/>
        <v>61.03</v>
      </c>
    </row>
    <row r="45" spans="1:13" x14ac:dyDescent="0.3">
      <c r="A45" s="143" t="s">
        <v>21</v>
      </c>
      <c r="B45" s="28">
        <f>B23</f>
        <v>1691</v>
      </c>
      <c r="C45" s="28">
        <f t="shared" ref="C45:K45" si="11">C23</f>
        <v>1690</v>
      </c>
      <c r="D45" s="28">
        <f t="shared" si="11"/>
        <v>1866</v>
      </c>
      <c r="E45" s="28">
        <f t="shared" si="11"/>
        <v>1896</v>
      </c>
      <c r="F45" s="28">
        <f t="shared" si="11"/>
        <v>1955</v>
      </c>
      <c r="G45" s="28">
        <f t="shared" si="11"/>
        <v>2025</v>
      </c>
      <c r="H45" s="28">
        <f t="shared" si="11"/>
        <v>2154</v>
      </c>
      <c r="I45" s="28">
        <f t="shared" si="11"/>
        <v>2279</v>
      </c>
      <c r="J45" s="28">
        <f t="shared" si="11"/>
        <v>2232</v>
      </c>
      <c r="K45" s="28">
        <f t="shared" si="11"/>
        <v>2247</v>
      </c>
      <c r="L45" s="147">
        <f t="shared" si="2"/>
        <v>0.67</v>
      </c>
      <c r="M45" s="147">
        <f t="shared" si="3"/>
        <v>32.880000000000003</v>
      </c>
    </row>
    <row r="46" spans="1:13" x14ac:dyDescent="0.3">
      <c r="A46" s="143" t="s">
        <v>85</v>
      </c>
      <c r="B46" s="28">
        <f>B21</f>
        <v>892</v>
      </c>
      <c r="C46" s="28">
        <f t="shared" ref="C46:K46" si="12">C21</f>
        <v>1031</v>
      </c>
      <c r="D46" s="28">
        <f t="shared" si="12"/>
        <v>1091</v>
      </c>
      <c r="E46" s="28">
        <f t="shared" si="12"/>
        <v>1160</v>
      </c>
      <c r="F46" s="28">
        <f t="shared" si="12"/>
        <v>1294</v>
      </c>
      <c r="G46" s="28">
        <f t="shared" si="12"/>
        <v>1291</v>
      </c>
      <c r="H46" s="28">
        <f t="shared" si="12"/>
        <v>1263</v>
      </c>
      <c r="I46" s="28">
        <f t="shared" si="12"/>
        <v>1119</v>
      </c>
      <c r="J46" s="28">
        <f t="shared" si="12"/>
        <v>1303</v>
      </c>
      <c r="K46" s="28">
        <f t="shared" si="12"/>
        <v>1363</v>
      </c>
      <c r="L46" s="147">
        <f t="shared" si="2"/>
        <v>4.5999999999999996</v>
      </c>
      <c r="M46" s="147">
        <f t="shared" si="3"/>
        <v>52.8</v>
      </c>
    </row>
    <row r="47" spans="1:13" x14ac:dyDescent="0.3">
      <c r="A47" s="143" t="s">
        <v>25</v>
      </c>
      <c r="B47" s="28">
        <f>B25</f>
        <v>1025</v>
      </c>
      <c r="C47" s="28">
        <f t="shared" ref="C47:K47" si="13">C25</f>
        <v>993</v>
      </c>
      <c r="D47" s="28">
        <f t="shared" si="13"/>
        <v>983</v>
      </c>
      <c r="E47" s="28">
        <f t="shared" si="13"/>
        <v>1003</v>
      </c>
      <c r="F47" s="28">
        <f t="shared" si="13"/>
        <v>1087</v>
      </c>
      <c r="G47" s="28">
        <f t="shared" si="13"/>
        <v>1141</v>
      </c>
      <c r="H47" s="28">
        <f t="shared" si="13"/>
        <v>865</v>
      </c>
      <c r="I47" s="28">
        <f t="shared" si="13"/>
        <v>878</v>
      </c>
      <c r="J47" s="28">
        <f t="shared" si="13"/>
        <v>857</v>
      </c>
      <c r="K47" s="28">
        <f t="shared" si="13"/>
        <v>868</v>
      </c>
      <c r="L47" s="147">
        <f t="shared" si="2"/>
        <v>1.28</v>
      </c>
      <c r="M47" s="147">
        <f t="shared" si="3"/>
        <v>15.32</v>
      </c>
    </row>
    <row r="48" spans="1:13" x14ac:dyDescent="0.3">
      <c r="A48" s="143" t="s">
        <v>14</v>
      </c>
      <c r="B48" s="28">
        <f>B28</f>
        <v>3542</v>
      </c>
      <c r="C48" s="28">
        <f t="shared" ref="C48:K48" si="14">C28</f>
        <v>3578</v>
      </c>
      <c r="D48" s="28">
        <f t="shared" si="14"/>
        <v>3871</v>
      </c>
      <c r="E48" s="28">
        <f t="shared" si="14"/>
        <v>4253</v>
      </c>
      <c r="F48" s="28">
        <f t="shared" si="14"/>
        <v>4504</v>
      </c>
      <c r="G48" s="28">
        <f t="shared" si="14"/>
        <v>5020</v>
      </c>
      <c r="H48" s="28">
        <f t="shared" si="14"/>
        <v>4759</v>
      </c>
      <c r="I48" s="28">
        <f t="shared" si="14"/>
        <v>4879</v>
      </c>
      <c r="J48" s="28">
        <f t="shared" si="14"/>
        <v>5230</v>
      </c>
      <c r="K48" s="28">
        <f t="shared" si="14"/>
        <v>5587</v>
      </c>
      <c r="L48" s="147">
        <f t="shared" si="2"/>
        <v>6.83</v>
      </c>
      <c r="M48" s="147">
        <f t="shared" si="3"/>
        <v>57.74</v>
      </c>
    </row>
    <row r="49" spans="1:13" x14ac:dyDescent="0.3">
      <c r="A49" s="143" t="s">
        <v>88</v>
      </c>
      <c r="B49" s="28">
        <f>B29</f>
        <v>130</v>
      </c>
      <c r="C49" s="28">
        <f t="shared" ref="C49:K49" si="15">C29</f>
        <v>123</v>
      </c>
      <c r="D49" s="28">
        <f t="shared" si="15"/>
        <v>117</v>
      </c>
      <c r="E49" s="28">
        <f t="shared" si="15"/>
        <v>106</v>
      </c>
      <c r="F49" s="28">
        <f t="shared" si="15"/>
        <v>124</v>
      </c>
      <c r="G49" s="28">
        <f t="shared" si="15"/>
        <v>136</v>
      </c>
      <c r="H49" s="28">
        <f t="shared" si="15"/>
        <v>174</v>
      </c>
      <c r="I49" s="28">
        <f t="shared" si="15"/>
        <v>200</v>
      </c>
      <c r="J49" s="28">
        <f t="shared" si="15"/>
        <v>368</v>
      </c>
      <c r="K49" s="28">
        <f t="shared" si="15"/>
        <v>285</v>
      </c>
      <c r="L49" s="147">
        <f t="shared" si="2"/>
        <v>22.55</v>
      </c>
      <c r="M49" s="147">
        <f t="shared" si="3"/>
        <v>119.23</v>
      </c>
    </row>
    <row r="50" spans="1:13" x14ac:dyDescent="0.3">
      <c r="A50" s="143" t="s">
        <v>13</v>
      </c>
      <c r="B50" s="28">
        <f>B30</f>
        <v>3313</v>
      </c>
      <c r="C50" s="28">
        <f t="shared" ref="C50:K50" si="16">C30</f>
        <v>3068</v>
      </c>
      <c r="D50" s="28">
        <f t="shared" si="16"/>
        <v>3183</v>
      </c>
      <c r="E50" s="28">
        <f t="shared" si="16"/>
        <v>3255</v>
      </c>
      <c r="F50" s="28">
        <f t="shared" si="16"/>
        <v>3310</v>
      </c>
      <c r="G50" s="28">
        <f t="shared" si="16"/>
        <v>3514</v>
      </c>
      <c r="H50" s="28">
        <f t="shared" si="16"/>
        <v>3469</v>
      </c>
      <c r="I50" s="28">
        <f t="shared" si="16"/>
        <v>3333</v>
      </c>
      <c r="J50" s="28">
        <f t="shared" si="16"/>
        <v>2820</v>
      </c>
      <c r="K50" s="28">
        <f t="shared" si="16"/>
        <v>2930</v>
      </c>
      <c r="L50" s="147">
        <f t="shared" si="2"/>
        <v>3.9</v>
      </c>
      <c r="M50" s="147">
        <f t="shared" si="3"/>
        <v>11.56</v>
      </c>
    </row>
    <row r="51" spans="1:13" x14ac:dyDescent="0.3">
      <c r="A51" s="143" t="s">
        <v>31</v>
      </c>
      <c r="B51" s="28">
        <f>B31</f>
        <v>360</v>
      </c>
      <c r="C51" s="28">
        <f t="shared" ref="C51:K51" si="17">C31</f>
        <v>376</v>
      </c>
      <c r="D51" s="28">
        <f t="shared" si="17"/>
        <v>338</v>
      </c>
      <c r="E51" s="28">
        <f t="shared" si="17"/>
        <v>350</v>
      </c>
      <c r="F51" s="28">
        <f t="shared" si="17"/>
        <v>355</v>
      </c>
      <c r="G51" s="28">
        <f t="shared" si="17"/>
        <v>355</v>
      </c>
      <c r="H51" s="28">
        <f t="shared" si="17"/>
        <v>308</v>
      </c>
      <c r="I51" s="28">
        <f t="shared" si="17"/>
        <v>309</v>
      </c>
      <c r="J51" s="28">
        <f t="shared" si="17"/>
        <v>337</v>
      </c>
      <c r="K51" s="28">
        <f t="shared" si="17"/>
        <v>319</v>
      </c>
      <c r="L51" s="147">
        <f t="shared" si="2"/>
        <v>5.34</v>
      </c>
      <c r="M51" s="147">
        <f t="shared" si="3"/>
        <v>11.39</v>
      </c>
    </row>
    <row r="52" spans="1:13" x14ac:dyDescent="0.3">
      <c r="A52" s="142" t="s">
        <v>30</v>
      </c>
      <c r="B52" s="159">
        <f>B53</f>
        <v>286</v>
      </c>
      <c r="C52" s="159">
        <f t="shared" ref="C52:K52" si="18">C53</f>
        <v>343</v>
      </c>
      <c r="D52" s="159">
        <f t="shared" si="18"/>
        <v>333</v>
      </c>
      <c r="E52" s="159">
        <f t="shared" si="18"/>
        <v>301</v>
      </c>
      <c r="F52" s="159">
        <f t="shared" si="18"/>
        <v>258</v>
      </c>
      <c r="G52" s="159">
        <f t="shared" si="18"/>
        <v>258</v>
      </c>
      <c r="H52" s="159">
        <f t="shared" si="18"/>
        <v>280</v>
      </c>
      <c r="I52" s="159">
        <f t="shared" si="18"/>
        <v>281</v>
      </c>
      <c r="J52" s="159">
        <f t="shared" si="18"/>
        <v>279</v>
      </c>
      <c r="K52" s="159">
        <f t="shared" si="18"/>
        <v>303</v>
      </c>
      <c r="L52" s="146">
        <f t="shared" si="2"/>
        <v>8.6</v>
      </c>
      <c r="M52" s="146">
        <f t="shared" si="3"/>
        <v>5.94</v>
      </c>
    </row>
    <row r="53" spans="1:13" x14ac:dyDescent="0.3">
      <c r="A53" s="143" t="s">
        <v>139</v>
      </c>
      <c r="B53" s="28">
        <f>B5</f>
        <v>286</v>
      </c>
      <c r="C53" s="28">
        <f t="shared" ref="C53:K53" si="19">C5</f>
        <v>343</v>
      </c>
      <c r="D53" s="28">
        <f t="shared" si="19"/>
        <v>333</v>
      </c>
      <c r="E53" s="28">
        <f t="shared" si="19"/>
        <v>301</v>
      </c>
      <c r="F53" s="28">
        <f t="shared" si="19"/>
        <v>258</v>
      </c>
      <c r="G53" s="28">
        <f t="shared" si="19"/>
        <v>258</v>
      </c>
      <c r="H53" s="28">
        <f t="shared" si="19"/>
        <v>280</v>
      </c>
      <c r="I53" s="28">
        <f t="shared" si="19"/>
        <v>281</v>
      </c>
      <c r="J53" s="28">
        <f t="shared" si="19"/>
        <v>279</v>
      </c>
      <c r="K53" s="28">
        <f t="shared" si="19"/>
        <v>303</v>
      </c>
      <c r="L53" s="147">
        <f t="shared" si="2"/>
        <v>8.6</v>
      </c>
      <c r="M53" s="147">
        <f t="shared" si="3"/>
        <v>5.94</v>
      </c>
    </row>
    <row r="54" spans="1:13" x14ac:dyDescent="0.3">
      <c r="A54" s="142" t="s">
        <v>10</v>
      </c>
      <c r="B54" s="159">
        <f>SUM(B55:B61)</f>
        <v>88757</v>
      </c>
      <c r="C54" s="159">
        <f t="shared" ref="C54:K54" si="20">SUM(C55:C61)</f>
        <v>94978</v>
      </c>
      <c r="D54" s="159">
        <f t="shared" si="20"/>
        <v>102579</v>
      </c>
      <c r="E54" s="159">
        <f t="shared" si="20"/>
        <v>112799</v>
      </c>
      <c r="F54" s="159">
        <f t="shared" si="20"/>
        <v>121544</v>
      </c>
      <c r="G54" s="159">
        <f t="shared" si="20"/>
        <v>131901</v>
      </c>
      <c r="H54" s="159">
        <f t="shared" si="20"/>
        <v>142605</v>
      </c>
      <c r="I54" s="159">
        <f t="shared" si="20"/>
        <v>148592</v>
      </c>
      <c r="J54" s="159">
        <f t="shared" si="20"/>
        <v>160353</v>
      </c>
      <c r="K54" s="159">
        <f t="shared" si="20"/>
        <v>174911</v>
      </c>
      <c r="L54" s="146">
        <f t="shared" si="2"/>
        <v>9.08</v>
      </c>
      <c r="M54" s="146">
        <f t="shared" si="3"/>
        <v>97.07</v>
      </c>
    </row>
    <row r="55" spans="1:13" x14ac:dyDescent="0.3">
      <c r="A55" s="143" t="s">
        <v>29</v>
      </c>
      <c r="B55" s="28">
        <f>B7</f>
        <v>4402</v>
      </c>
      <c r="C55" s="28">
        <f t="shared" ref="C55:K55" si="21">C7</f>
        <v>5589</v>
      </c>
      <c r="D55" s="28">
        <f t="shared" si="21"/>
        <v>6667</v>
      </c>
      <c r="E55" s="28">
        <f t="shared" si="21"/>
        <v>7667</v>
      </c>
      <c r="F55" s="28">
        <f t="shared" si="21"/>
        <v>8803</v>
      </c>
      <c r="G55" s="28">
        <f t="shared" si="21"/>
        <v>11554</v>
      </c>
      <c r="H55" s="28">
        <f t="shared" si="21"/>
        <v>13280</v>
      </c>
      <c r="I55" s="28">
        <f t="shared" si="21"/>
        <v>14271</v>
      </c>
      <c r="J55" s="28">
        <f t="shared" si="21"/>
        <v>15321</v>
      </c>
      <c r="K55" s="28">
        <f t="shared" si="21"/>
        <v>17476</v>
      </c>
      <c r="L55" s="147">
        <f t="shared" si="2"/>
        <v>14.07</v>
      </c>
      <c r="M55" s="147">
        <f t="shared" si="3"/>
        <v>297</v>
      </c>
    </row>
    <row r="56" spans="1:13" x14ac:dyDescent="0.3">
      <c r="A56" s="143" t="s">
        <v>92</v>
      </c>
      <c r="B56" s="28">
        <f>B9</f>
        <v>17965</v>
      </c>
      <c r="C56" s="28">
        <f t="shared" ref="C56:K56" si="22">C9</f>
        <v>18632</v>
      </c>
      <c r="D56" s="28">
        <f t="shared" si="22"/>
        <v>18558</v>
      </c>
      <c r="E56" s="28">
        <f t="shared" si="22"/>
        <v>19644</v>
      </c>
      <c r="F56" s="28">
        <f t="shared" si="22"/>
        <v>19203</v>
      </c>
      <c r="G56" s="28">
        <f t="shared" si="22"/>
        <v>19592</v>
      </c>
      <c r="H56" s="28">
        <f t="shared" si="22"/>
        <v>20839</v>
      </c>
      <c r="I56" s="28">
        <f t="shared" si="22"/>
        <v>20225</v>
      </c>
      <c r="J56" s="28">
        <f t="shared" si="22"/>
        <v>21198</v>
      </c>
      <c r="K56" s="28">
        <f t="shared" si="22"/>
        <v>22921</v>
      </c>
      <c r="L56" s="147">
        <f t="shared" si="2"/>
        <v>8.1300000000000008</v>
      </c>
      <c r="M56" s="147">
        <f t="shared" si="3"/>
        <v>27.59</v>
      </c>
    </row>
    <row r="57" spans="1:13" x14ac:dyDescent="0.3">
      <c r="A57" s="143" t="s">
        <v>90</v>
      </c>
      <c r="B57" s="28">
        <f>B10</f>
        <v>9868</v>
      </c>
      <c r="C57" s="28">
        <f t="shared" ref="C57:K57" si="23">C10</f>
        <v>9844</v>
      </c>
      <c r="D57" s="28">
        <f t="shared" si="23"/>
        <v>10745</v>
      </c>
      <c r="E57" s="28">
        <f t="shared" si="23"/>
        <v>12098</v>
      </c>
      <c r="F57" s="28">
        <f t="shared" si="23"/>
        <v>13085</v>
      </c>
      <c r="G57" s="28">
        <f t="shared" si="23"/>
        <v>14367</v>
      </c>
      <c r="H57" s="28">
        <f t="shared" si="23"/>
        <v>14286</v>
      </c>
      <c r="I57" s="28">
        <f t="shared" si="23"/>
        <v>14460</v>
      </c>
      <c r="J57" s="28">
        <f t="shared" si="23"/>
        <v>15085</v>
      </c>
      <c r="K57" s="28">
        <f t="shared" si="23"/>
        <v>15803</v>
      </c>
      <c r="L57" s="147">
        <f t="shared" si="2"/>
        <v>4.76</v>
      </c>
      <c r="M57" s="147">
        <f t="shared" si="3"/>
        <v>60.14</v>
      </c>
    </row>
    <row r="58" spans="1:13" x14ac:dyDescent="0.3">
      <c r="A58" s="143" t="s">
        <v>89</v>
      </c>
      <c r="B58" s="28">
        <f>B11</f>
        <v>26066</v>
      </c>
      <c r="C58" s="28">
        <f t="shared" ref="C58:K58" si="24">C11</f>
        <v>26797</v>
      </c>
      <c r="D58" s="28">
        <f t="shared" si="24"/>
        <v>28470</v>
      </c>
      <c r="E58" s="28">
        <f t="shared" si="24"/>
        <v>30035</v>
      </c>
      <c r="F58" s="28">
        <f t="shared" si="24"/>
        <v>31964</v>
      </c>
      <c r="G58" s="28">
        <f t="shared" si="24"/>
        <v>34948</v>
      </c>
      <c r="H58" s="28">
        <f t="shared" si="24"/>
        <v>37245</v>
      </c>
      <c r="I58" s="28">
        <f t="shared" si="24"/>
        <v>37398</v>
      </c>
      <c r="J58" s="28">
        <f t="shared" si="24"/>
        <v>39999</v>
      </c>
      <c r="K58" s="28">
        <f t="shared" si="24"/>
        <v>43437</v>
      </c>
      <c r="L58" s="147">
        <f t="shared" si="2"/>
        <v>8.6</v>
      </c>
      <c r="M58" s="147">
        <f t="shared" si="3"/>
        <v>66.64</v>
      </c>
    </row>
    <row r="59" spans="1:13" x14ac:dyDescent="0.3">
      <c r="A59" s="143" t="s">
        <v>27</v>
      </c>
      <c r="B59" s="28">
        <f>B17</f>
        <v>19800</v>
      </c>
      <c r="C59" s="28">
        <f t="shared" ref="C59:K59" si="25">C17</f>
        <v>21286</v>
      </c>
      <c r="D59" s="28">
        <f t="shared" si="25"/>
        <v>23037</v>
      </c>
      <c r="E59" s="28">
        <f t="shared" si="25"/>
        <v>24842</v>
      </c>
      <c r="F59" s="28">
        <f t="shared" si="25"/>
        <v>26897</v>
      </c>
      <c r="G59" s="28">
        <f t="shared" si="25"/>
        <v>27109</v>
      </c>
      <c r="H59" s="28">
        <f t="shared" si="25"/>
        <v>29055</v>
      </c>
      <c r="I59" s="28">
        <f t="shared" si="25"/>
        <v>30278</v>
      </c>
      <c r="J59" s="28">
        <f t="shared" si="25"/>
        <v>32174</v>
      </c>
      <c r="K59" s="28">
        <f t="shared" si="25"/>
        <v>34245</v>
      </c>
      <c r="L59" s="147">
        <f t="shared" si="2"/>
        <v>6.44</v>
      </c>
      <c r="M59" s="147">
        <f t="shared" si="3"/>
        <v>72.95</v>
      </c>
    </row>
    <row r="60" spans="1:13" x14ac:dyDescent="0.3">
      <c r="A60" s="26" t="s">
        <v>135</v>
      </c>
      <c r="B60" s="28">
        <f>B22+B26</f>
        <v>9099</v>
      </c>
      <c r="C60" s="28">
        <f t="shared" ref="C60:K60" si="26">C22+C26</f>
        <v>10319</v>
      </c>
      <c r="D60" s="28">
        <f t="shared" si="26"/>
        <v>12083</v>
      </c>
      <c r="E60" s="28">
        <f t="shared" si="26"/>
        <v>15288</v>
      </c>
      <c r="F60" s="28">
        <f t="shared" si="26"/>
        <v>18204</v>
      </c>
      <c r="G60" s="28">
        <f t="shared" si="26"/>
        <v>20593</v>
      </c>
      <c r="H60" s="28">
        <f t="shared" si="26"/>
        <v>23597</v>
      </c>
      <c r="I60" s="28">
        <f t="shared" si="26"/>
        <v>27675</v>
      </c>
      <c r="J60" s="28">
        <f t="shared" si="26"/>
        <v>31715</v>
      </c>
      <c r="K60" s="28">
        <f t="shared" si="26"/>
        <v>35683</v>
      </c>
      <c r="L60" s="147">
        <f t="shared" si="2"/>
        <v>12.51</v>
      </c>
      <c r="M60" s="147">
        <f t="shared" si="3"/>
        <v>292.16000000000003</v>
      </c>
    </row>
    <row r="61" spans="1:13" x14ac:dyDescent="0.3">
      <c r="A61" s="143" t="s">
        <v>24</v>
      </c>
      <c r="B61" s="28">
        <f>B24+B14</f>
        <v>1557</v>
      </c>
      <c r="C61" s="28">
        <f t="shared" ref="C61:K61" si="27">C24+C14</f>
        <v>2511</v>
      </c>
      <c r="D61" s="28">
        <f t="shared" si="27"/>
        <v>3019</v>
      </c>
      <c r="E61" s="28">
        <f t="shared" si="27"/>
        <v>3225</v>
      </c>
      <c r="F61" s="28">
        <f t="shared" si="27"/>
        <v>3388</v>
      </c>
      <c r="G61" s="28">
        <f t="shared" si="27"/>
        <v>3738</v>
      </c>
      <c r="H61" s="28">
        <f t="shared" si="27"/>
        <v>4303</v>
      </c>
      <c r="I61" s="28">
        <f t="shared" si="27"/>
        <v>4285</v>
      </c>
      <c r="J61" s="28">
        <f t="shared" si="27"/>
        <v>4861</v>
      </c>
      <c r="K61" s="28">
        <f t="shared" si="27"/>
        <v>5346</v>
      </c>
      <c r="L61" s="147">
        <f t="shared" si="2"/>
        <v>9.98</v>
      </c>
      <c r="M61" s="147">
        <f t="shared" si="3"/>
        <v>243.35</v>
      </c>
    </row>
    <row r="62" spans="1:13" x14ac:dyDescent="0.3">
      <c r="A62" s="144" t="s">
        <v>34</v>
      </c>
      <c r="B62" s="155">
        <f>B54+B52+B36</f>
        <v>186639</v>
      </c>
      <c r="C62" s="155">
        <f t="shared" ref="C62:K62" si="28">C54+C52+C36</f>
        <v>195259</v>
      </c>
      <c r="D62" s="155">
        <f t="shared" si="28"/>
        <v>208567</v>
      </c>
      <c r="E62" s="155">
        <f t="shared" si="28"/>
        <v>221783</v>
      </c>
      <c r="F62" s="155">
        <f t="shared" si="28"/>
        <v>234454</v>
      </c>
      <c r="G62" s="155">
        <f t="shared" si="28"/>
        <v>250776</v>
      </c>
      <c r="H62" s="155">
        <f t="shared" si="28"/>
        <v>265988</v>
      </c>
      <c r="I62" s="155">
        <f t="shared" si="28"/>
        <v>275875</v>
      </c>
      <c r="J62" s="155">
        <f t="shared" si="28"/>
        <v>292429</v>
      </c>
      <c r="K62" s="155">
        <f t="shared" si="28"/>
        <v>316283</v>
      </c>
      <c r="L62" s="146">
        <f t="shared" si="2"/>
        <v>8.16</v>
      </c>
      <c r="M62" s="146">
        <f t="shared" si="3"/>
        <v>69.459999999999994</v>
      </c>
    </row>
    <row r="63" spans="1:13" x14ac:dyDescent="0.3">
      <c r="A63" s="1"/>
    </row>
    <row r="64" spans="1:13" x14ac:dyDescent="0.3">
      <c r="K64" s="12"/>
    </row>
    <row r="65" spans="11:11" x14ac:dyDescent="0.3">
      <c r="K65" s="8"/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C810E-D3A0-4D3A-ABC7-44DB410272C5}">
  <sheetPr>
    <tabColor rgb="FF00B050"/>
  </sheetPr>
  <dimension ref="A1:N135"/>
  <sheetViews>
    <sheetView topLeftCell="A7" workbookViewId="0">
      <selection activeCell="M26" sqref="M26"/>
    </sheetView>
  </sheetViews>
  <sheetFormatPr defaultRowHeight="14.4" x14ac:dyDescent="0.3"/>
  <cols>
    <col min="1" max="1" width="35.88671875" customWidth="1"/>
    <col min="2" max="2" width="9.88671875" customWidth="1"/>
    <col min="3" max="3" width="9" customWidth="1"/>
    <col min="4" max="4" width="9.33203125" customWidth="1"/>
    <col min="5" max="5" width="8.88671875" customWidth="1"/>
    <col min="6" max="6" width="9.44140625" customWidth="1"/>
    <col min="7" max="7" width="8.6640625" customWidth="1"/>
    <col min="8" max="8" width="9.33203125" customWidth="1"/>
    <col min="9" max="9" width="9.88671875" customWidth="1"/>
    <col min="10" max="10" width="9.44140625" customWidth="1"/>
    <col min="11" max="11" width="9" customWidth="1"/>
    <col min="12" max="13" width="16.44140625" bestFit="1" customWidth="1"/>
  </cols>
  <sheetData>
    <row r="1" spans="1:11" x14ac:dyDescent="0.3">
      <c r="A1" t="s">
        <v>4</v>
      </c>
      <c r="B1" t="s">
        <v>5</v>
      </c>
    </row>
    <row r="3" spans="1:11" x14ac:dyDescent="0.3">
      <c r="A3" t="s">
        <v>103</v>
      </c>
      <c r="B3" t="s">
        <v>102</v>
      </c>
    </row>
    <row r="4" spans="1:11" x14ac:dyDescent="0.3">
      <c r="A4" t="s">
        <v>33</v>
      </c>
      <c r="B4" s="171" t="s">
        <v>0</v>
      </c>
      <c r="C4" s="171" t="s">
        <v>1</v>
      </c>
      <c r="D4" s="171" t="s">
        <v>2</v>
      </c>
      <c r="E4" s="171" t="s">
        <v>3</v>
      </c>
      <c r="F4" s="171" t="s">
        <v>116</v>
      </c>
      <c r="G4" s="171" t="s">
        <v>117</v>
      </c>
      <c r="H4" s="171" t="s">
        <v>118</v>
      </c>
      <c r="I4" s="171" t="s">
        <v>32</v>
      </c>
      <c r="J4" s="171" t="s">
        <v>142</v>
      </c>
      <c r="K4" s="171" t="s">
        <v>143</v>
      </c>
    </row>
    <row r="5" spans="1:11" s="1" customFormat="1" x14ac:dyDescent="0.3">
      <c r="A5" t="s">
        <v>139</v>
      </c>
      <c r="B5">
        <v>286</v>
      </c>
      <c r="C5">
        <v>341</v>
      </c>
      <c r="D5">
        <v>332</v>
      </c>
      <c r="E5">
        <v>301</v>
      </c>
      <c r="F5">
        <v>257</v>
      </c>
      <c r="G5">
        <v>257</v>
      </c>
      <c r="H5">
        <v>277</v>
      </c>
      <c r="I5">
        <v>278</v>
      </c>
      <c r="J5">
        <v>278</v>
      </c>
      <c r="K5">
        <v>186</v>
      </c>
    </row>
    <row r="6" spans="1:11" x14ac:dyDescent="0.3">
      <c r="A6" t="s">
        <v>18</v>
      </c>
      <c r="B6">
        <v>1888</v>
      </c>
      <c r="C6">
        <v>1954</v>
      </c>
      <c r="D6">
        <v>2022</v>
      </c>
      <c r="E6">
        <v>2015</v>
      </c>
      <c r="F6">
        <v>2125</v>
      </c>
      <c r="G6">
        <v>2273</v>
      </c>
      <c r="H6">
        <v>2251</v>
      </c>
      <c r="I6">
        <v>2320</v>
      </c>
      <c r="J6">
        <v>2411</v>
      </c>
      <c r="K6">
        <v>2523</v>
      </c>
    </row>
    <row r="7" spans="1:11" x14ac:dyDescent="0.3">
      <c r="A7" t="s">
        <v>29</v>
      </c>
      <c r="B7">
        <v>4089</v>
      </c>
      <c r="C7">
        <v>5013</v>
      </c>
      <c r="D7">
        <v>5996</v>
      </c>
      <c r="E7">
        <v>6987</v>
      </c>
      <c r="F7">
        <v>8003</v>
      </c>
      <c r="G7">
        <v>10451</v>
      </c>
      <c r="H7">
        <v>12322</v>
      </c>
      <c r="I7">
        <v>13269</v>
      </c>
      <c r="J7">
        <v>14356</v>
      </c>
      <c r="K7">
        <v>16367</v>
      </c>
    </row>
    <row r="8" spans="1:11" x14ac:dyDescent="0.3">
      <c r="A8" t="s">
        <v>15</v>
      </c>
      <c r="B8">
        <v>19694</v>
      </c>
      <c r="C8">
        <v>20000</v>
      </c>
      <c r="D8">
        <v>21630</v>
      </c>
      <c r="E8">
        <v>22992</v>
      </c>
      <c r="F8">
        <v>23907</v>
      </c>
      <c r="G8">
        <v>25752</v>
      </c>
      <c r="H8">
        <v>27565</v>
      </c>
      <c r="I8">
        <v>29458</v>
      </c>
      <c r="J8">
        <v>31611</v>
      </c>
      <c r="K8">
        <v>33734</v>
      </c>
    </row>
    <row r="9" spans="1:11" x14ac:dyDescent="0.3">
      <c r="A9" t="s">
        <v>92</v>
      </c>
      <c r="B9">
        <v>15540</v>
      </c>
      <c r="C9">
        <v>16487</v>
      </c>
      <c r="D9">
        <v>16466</v>
      </c>
      <c r="E9">
        <v>17847</v>
      </c>
      <c r="F9">
        <v>17461</v>
      </c>
      <c r="G9">
        <v>17866</v>
      </c>
      <c r="H9">
        <v>18981</v>
      </c>
      <c r="I9">
        <v>19094</v>
      </c>
      <c r="J9">
        <v>20248</v>
      </c>
      <c r="K9">
        <v>22090</v>
      </c>
    </row>
    <row r="10" spans="1:11" x14ac:dyDescent="0.3">
      <c r="A10" t="s">
        <v>90</v>
      </c>
      <c r="B10">
        <v>8828</v>
      </c>
      <c r="C10">
        <v>8819</v>
      </c>
      <c r="D10">
        <v>9979</v>
      </c>
      <c r="E10">
        <v>11009</v>
      </c>
      <c r="F10">
        <v>12165</v>
      </c>
      <c r="G10">
        <v>13205</v>
      </c>
      <c r="H10">
        <v>12975</v>
      </c>
      <c r="I10">
        <v>13348</v>
      </c>
      <c r="J10">
        <v>13962</v>
      </c>
      <c r="K10">
        <v>14689</v>
      </c>
    </row>
    <row r="11" spans="1:11" x14ac:dyDescent="0.3">
      <c r="A11" t="s">
        <v>89</v>
      </c>
      <c r="B11">
        <v>22948</v>
      </c>
      <c r="C11">
        <v>24693</v>
      </c>
      <c r="D11">
        <v>26398</v>
      </c>
      <c r="E11">
        <v>27966</v>
      </c>
      <c r="F11">
        <v>30569</v>
      </c>
      <c r="G11">
        <v>33434</v>
      </c>
      <c r="H11">
        <v>35795</v>
      </c>
      <c r="I11">
        <v>35727</v>
      </c>
      <c r="J11">
        <v>38353</v>
      </c>
      <c r="K11">
        <v>41606</v>
      </c>
    </row>
    <row r="12" spans="1:11" x14ac:dyDescent="0.3">
      <c r="A12" t="s">
        <v>87</v>
      </c>
      <c r="B12">
        <v>15782</v>
      </c>
      <c r="C12">
        <v>16782</v>
      </c>
      <c r="D12">
        <v>18773</v>
      </c>
      <c r="E12">
        <v>19027</v>
      </c>
      <c r="F12">
        <v>18696</v>
      </c>
      <c r="G12">
        <v>18583</v>
      </c>
      <c r="H12">
        <v>18923</v>
      </c>
      <c r="I12">
        <v>19717</v>
      </c>
      <c r="J12">
        <v>19940</v>
      </c>
      <c r="K12">
        <v>22155</v>
      </c>
    </row>
    <row r="13" spans="1:11" x14ac:dyDescent="0.3">
      <c r="A13" t="s">
        <v>94</v>
      </c>
      <c r="B13">
        <v>254</v>
      </c>
      <c r="C13">
        <v>252</v>
      </c>
      <c r="D13">
        <v>321</v>
      </c>
      <c r="E13">
        <v>354</v>
      </c>
      <c r="F13">
        <v>366</v>
      </c>
      <c r="G13">
        <v>677</v>
      </c>
      <c r="H13">
        <v>713</v>
      </c>
      <c r="I13">
        <v>693</v>
      </c>
      <c r="J13">
        <v>601</v>
      </c>
      <c r="K13">
        <v>756</v>
      </c>
    </row>
    <row r="14" spans="1:11" x14ac:dyDescent="0.3">
      <c r="A14" t="s">
        <v>137</v>
      </c>
      <c r="B14">
        <v>120</v>
      </c>
      <c r="C14">
        <v>115</v>
      </c>
      <c r="D14">
        <v>174</v>
      </c>
      <c r="E14">
        <v>194</v>
      </c>
      <c r="F14">
        <v>186</v>
      </c>
      <c r="G14">
        <v>226</v>
      </c>
      <c r="H14">
        <v>253</v>
      </c>
      <c r="I14">
        <v>286</v>
      </c>
      <c r="J14">
        <v>310</v>
      </c>
      <c r="K14">
        <v>312</v>
      </c>
    </row>
    <row r="15" spans="1:11" x14ac:dyDescent="0.3">
      <c r="A15" t="s">
        <v>91</v>
      </c>
      <c r="B15">
        <v>1871</v>
      </c>
      <c r="C15">
        <v>1611</v>
      </c>
      <c r="D15">
        <v>1533</v>
      </c>
      <c r="E15">
        <v>1542</v>
      </c>
      <c r="F15">
        <v>1526</v>
      </c>
      <c r="G15">
        <v>1531</v>
      </c>
      <c r="H15">
        <v>1753</v>
      </c>
      <c r="I15">
        <v>1791</v>
      </c>
      <c r="J15">
        <v>1771</v>
      </c>
      <c r="K15">
        <v>2062</v>
      </c>
    </row>
    <row r="16" spans="1:11" x14ac:dyDescent="0.3">
      <c r="A16" t="s">
        <v>95</v>
      </c>
      <c r="B16">
        <v>246</v>
      </c>
      <c r="C16">
        <v>270</v>
      </c>
      <c r="D16">
        <v>552</v>
      </c>
      <c r="E16">
        <v>44</v>
      </c>
      <c r="F16">
        <v>94</v>
      </c>
      <c r="G16">
        <v>127</v>
      </c>
      <c r="H16">
        <v>185</v>
      </c>
      <c r="I16">
        <v>171</v>
      </c>
      <c r="J16">
        <v>213</v>
      </c>
      <c r="K16">
        <v>222</v>
      </c>
    </row>
    <row r="17" spans="1:11" x14ac:dyDescent="0.3">
      <c r="A17" t="s">
        <v>27</v>
      </c>
      <c r="B17">
        <v>18583</v>
      </c>
      <c r="C17">
        <v>19859</v>
      </c>
      <c r="D17">
        <v>21381</v>
      </c>
      <c r="E17">
        <v>23060</v>
      </c>
      <c r="F17">
        <v>25250</v>
      </c>
      <c r="G17">
        <v>25116</v>
      </c>
      <c r="H17">
        <v>26739</v>
      </c>
      <c r="I17">
        <v>27987</v>
      </c>
      <c r="J17">
        <v>30195</v>
      </c>
      <c r="K17">
        <v>32248</v>
      </c>
    </row>
    <row r="18" spans="1:11" x14ac:dyDescent="0.3">
      <c r="A18" t="s">
        <v>77</v>
      </c>
      <c r="B18">
        <v>10033</v>
      </c>
      <c r="C18">
        <v>9924</v>
      </c>
      <c r="D18">
        <v>9928</v>
      </c>
      <c r="E18">
        <v>9334</v>
      </c>
      <c r="F18">
        <v>9607</v>
      </c>
      <c r="G18">
        <v>10023</v>
      </c>
      <c r="H18">
        <v>10325</v>
      </c>
      <c r="I18">
        <v>10759</v>
      </c>
      <c r="J18">
        <v>11028</v>
      </c>
      <c r="K18">
        <v>10928</v>
      </c>
    </row>
    <row r="19" spans="1:11" x14ac:dyDescent="0.3">
      <c r="A19" t="s">
        <v>17</v>
      </c>
      <c r="B19">
        <v>4131</v>
      </c>
      <c r="C19">
        <v>4254</v>
      </c>
      <c r="D19">
        <v>4610</v>
      </c>
      <c r="E19">
        <v>4637</v>
      </c>
      <c r="F19">
        <v>4496</v>
      </c>
      <c r="G19">
        <v>4596</v>
      </c>
      <c r="H19">
        <v>4939</v>
      </c>
      <c r="I19">
        <v>4752</v>
      </c>
      <c r="J19">
        <v>4961</v>
      </c>
      <c r="K19">
        <v>5058</v>
      </c>
    </row>
    <row r="20" spans="1:11" x14ac:dyDescent="0.3">
      <c r="A20" t="s">
        <v>141</v>
      </c>
      <c r="B20">
        <v>22327</v>
      </c>
      <c r="C20">
        <v>23895</v>
      </c>
      <c r="D20">
        <v>23806</v>
      </c>
      <c r="E20">
        <v>26245</v>
      </c>
      <c r="F20">
        <v>27895</v>
      </c>
      <c r="G20">
        <v>29972</v>
      </c>
      <c r="H20">
        <v>31685</v>
      </c>
      <c r="I20">
        <v>32567</v>
      </c>
      <c r="J20">
        <v>35031</v>
      </c>
      <c r="K20">
        <v>37853</v>
      </c>
    </row>
    <row r="21" spans="1:11" x14ac:dyDescent="0.3">
      <c r="A21" t="s">
        <v>85</v>
      </c>
      <c r="B21">
        <v>771</v>
      </c>
      <c r="C21">
        <v>838</v>
      </c>
      <c r="D21">
        <v>893</v>
      </c>
      <c r="E21">
        <v>892</v>
      </c>
      <c r="F21">
        <v>944</v>
      </c>
      <c r="G21">
        <v>961</v>
      </c>
      <c r="H21">
        <v>977</v>
      </c>
      <c r="I21">
        <v>935</v>
      </c>
      <c r="J21">
        <v>990</v>
      </c>
      <c r="K21">
        <v>1060</v>
      </c>
    </row>
    <row r="22" spans="1:11" x14ac:dyDescent="0.3">
      <c r="A22" t="s">
        <v>136</v>
      </c>
      <c r="B22">
        <v>6813</v>
      </c>
      <c r="C22">
        <v>7742</v>
      </c>
      <c r="D22">
        <v>8791</v>
      </c>
      <c r="E22">
        <v>10970</v>
      </c>
      <c r="F22">
        <v>13649</v>
      </c>
      <c r="G22">
        <v>15447</v>
      </c>
      <c r="H22">
        <v>18007</v>
      </c>
      <c r="I22">
        <v>21174</v>
      </c>
      <c r="J22">
        <v>25193</v>
      </c>
      <c r="K22">
        <v>29922</v>
      </c>
    </row>
    <row r="23" spans="1:11" x14ac:dyDescent="0.3">
      <c r="A23" t="s">
        <v>140</v>
      </c>
      <c r="B23">
        <v>1439</v>
      </c>
      <c r="C23">
        <v>1413</v>
      </c>
      <c r="D23">
        <v>1524</v>
      </c>
      <c r="E23">
        <v>1538</v>
      </c>
      <c r="F23">
        <v>1578</v>
      </c>
      <c r="G23">
        <v>1667</v>
      </c>
      <c r="H23">
        <v>1870</v>
      </c>
      <c r="I23">
        <v>1971</v>
      </c>
      <c r="J23">
        <v>1843</v>
      </c>
      <c r="K23">
        <v>2063</v>
      </c>
    </row>
    <row r="24" spans="1:11" s="1" customFormat="1" x14ac:dyDescent="0.3">
      <c r="A24" t="s">
        <v>24</v>
      </c>
      <c r="B24">
        <v>1269</v>
      </c>
      <c r="C24">
        <v>2215</v>
      </c>
      <c r="D24">
        <v>2620</v>
      </c>
      <c r="E24">
        <v>2730</v>
      </c>
      <c r="F24">
        <v>2810</v>
      </c>
      <c r="G24">
        <v>2933</v>
      </c>
      <c r="H24">
        <v>3390</v>
      </c>
      <c r="I24">
        <v>3390</v>
      </c>
      <c r="J24">
        <v>3739</v>
      </c>
      <c r="K24">
        <v>4061</v>
      </c>
    </row>
    <row r="25" spans="1:11" x14ac:dyDescent="0.3">
      <c r="A25" t="s">
        <v>25</v>
      </c>
      <c r="B25">
        <v>926</v>
      </c>
      <c r="C25">
        <v>941</v>
      </c>
      <c r="D25">
        <v>941</v>
      </c>
      <c r="E25">
        <v>965</v>
      </c>
      <c r="F25">
        <v>1053</v>
      </c>
      <c r="G25">
        <v>1110</v>
      </c>
      <c r="H25">
        <v>840</v>
      </c>
      <c r="I25">
        <v>860</v>
      </c>
      <c r="J25">
        <v>828</v>
      </c>
      <c r="K25">
        <v>835</v>
      </c>
    </row>
    <row r="26" spans="1:11" s="1" customFormat="1" x14ac:dyDescent="0.3">
      <c r="A26" t="s">
        <v>138</v>
      </c>
      <c r="B26">
        <v>1267</v>
      </c>
      <c r="C26">
        <v>1559</v>
      </c>
      <c r="D26">
        <v>2058</v>
      </c>
      <c r="E26">
        <v>2823</v>
      </c>
      <c r="F26">
        <v>3561</v>
      </c>
      <c r="G26">
        <v>4024</v>
      </c>
      <c r="H26">
        <v>4353</v>
      </c>
      <c r="I26">
        <v>4827</v>
      </c>
      <c r="J26">
        <v>5384</v>
      </c>
      <c r="K26">
        <v>4797</v>
      </c>
    </row>
    <row r="27" spans="1:11" x14ac:dyDescent="0.3">
      <c r="A27" t="s">
        <v>98</v>
      </c>
      <c r="B27">
        <v>80</v>
      </c>
      <c r="C27">
        <v>80</v>
      </c>
      <c r="D27">
        <v>82</v>
      </c>
      <c r="E27">
        <v>83</v>
      </c>
      <c r="F27">
        <v>80</v>
      </c>
      <c r="G27">
        <v>75</v>
      </c>
      <c r="H27">
        <v>75</v>
      </c>
      <c r="I27">
        <v>82</v>
      </c>
      <c r="J27">
        <v>82</v>
      </c>
      <c r="K27">
        <v>82</v>
      </c>
    </row>
    <row r="28" spans="1:11" x14ac:dyDescent="0.3">
      <c r="A28" t="s">
        <v>14</v>
      </c>
      <c r="B28">
        <v>3185</v>
      </c>
      <c r="C28">
        <v>3195</v>
      </c>
      <c r="D28">
        <v>3482</v>
      </c>
      <c r="E28">
        <v>3856</v>
      </c>
      <c r="F28">
        <v>4145</v>
      </c>
      <c r="G28">
        <v>4503</v>
      </c>
      <c r="H28">
        <v>4360</v>
      </c>
      <c r="I28">
        <v>4521</v>
      </c>
      <c r="J28">
        <v>4811</v>
      </c>
      <c r="K28">
        <v>5088</v>
      </c>
    </row>
    <row r="29" spans="1:11" x14ac:dyDescent="0.3">
      <c r="A29" t="s">
        <v>88</v>
      </c>
      <c r="B29">
        <v>123</v>
      </c>
      <c r="C29">
        <v>115</v>
      </c>
      <c r="D29">
        <v>107</v>
      </c>
      <c r="E29">
        <v>92</v>
      </c>
      <c r="F29">
        <v>110</v>
      </c>
      <c r="G29">
        <v>124</v>
      </c>
      <c r="H29">
        <v>158</v>
      </c>
      <c r="I29">
        <v>187</v>
      </c>
      <c r="J29">
        <v>230</v>
      </c>
      <c r="K29">
        <v>272</v>
      </c>
    </row>
    <row r="30" spans="1:11" x14ac:dyDescent="0.3">
      <c r="A30" t="s">
        <v>13</v>
      </c>
      <c r="B30">
        <v>3000</v>
      </c>
      <c r="C30">
        <v>2728</v>
      </c>
      <c r="D30">
        <v>2945</v>
      </c>
      <c r="E30">
        <v>2979</v>
      </c>
      <c r="F30">
        <v>3026</v>
      </c>
      <c r="G30">
        <v>3181</v>
      </c>
      <c r="H30">
        <v>3252</v>
      </c>
      <c r="I30">
        <v>3169</v>
      </c>
      <c r="J30">
        <v>2722</v>
      </c>
      <c r="K30">
        <v>2791</v>
      </c>
    </row>
    <row r="31" spans="1:11" x14ac:dyDescent="0.3">
      <c r="A31" t="s">
        <v>31</v>
      </c>
      <c r="B31">
        <v>346</v>
      </c>
      <c r="C31">
        <v>356</v>
      </c>
      <c r="D31">
        <v>325</v>
      </c>
      <c r="E31">
        <v>326</v>
      </c>
      <c r="F31">
        <v>336</v>
      </c>
      <c r="G31">
        <v>336</v>
      </c>
      <c r="H31">
        <v>293</v>
      </c>
      <c r="I31">
        <v>295</v>
      </c>
      <c r="J31">
        <v>297</v>
      </c>
      <c r="K31">
        <v>312</v>
      </c>
    </row>
    <row r="32" spans="1:11" x14ac:dyDescent="0.3">
      <c r="A32" t="s">
        <v>34</v>
      </c>
      <c r="B32">
        <v>165839</v>
      </c>
      <c r="C32">
        <v>175451</v>
      </c>
      <c r="D32">
        <v>187669</v>
      </c>
      <c r="E32">
        <v>200808</v>
      </c>
      <c r="F32">
        <v>213895</v>
      </c>
      <c r="G32">
        <v>228450</v>
      </c>
      <c r="H32">
        <v>243256</v>
      </c>
      <c r="I32">
        <v>253628</v>
      </c>
      <c r="J32">
        <v>271388</v>
      </c>
      <c r="K32">
        <v>294072</v>
      </c>
    </row>
    <row r="35" spans="1:14" x14ac:dyDescent="0.3">
      <c r="A35" s="1" t="s">
        <v>188</v>
      </c>
    </row>
    <row r="36" spans="1:14" x14ac:dyDescent="0.3">
      <c r="A36" s="25" t="s">
        <v>75</v>
      </c>
      <c r="B36" s="188" t="s">
        <v>0</v>
      </c>
      <c r="C36" s="188" t="s">
        <v>1</v>
      </c>
      <c r="D36" s="188" t="s">
        <v>2</v>
      </c>
      <c r="E36" s="188" t="s">
        <v>3</v>
      </c>
      <c r="F36" s="188" t="s">
        <v>116</v>
      </c>
      <c r="G36" s="188" t="s">
        <v>117</v>
      </c>
      <c r="H36" s="188" t="s">
        <v>118</v>
      </c>
      <c r="I36" s="188" t="s">
        <v>32</v>
      </c>
      <c r="J36" s="188" t="s">
        <v>142</v>
      </c>
      <c r="K36" s="188" t="s">
        <v>143</v>
      </c>
      <c r="L36" s="25" t="s">
        <v>179</v>
      </c>
      <c r="M36" s="25" t="s">
        <v>180</v>
      </c>
    </row>
    <row r="37" spans="1:14" x14ac:dyDescent="0.3">
      <c r="A37" s="141" t="s">
        <v>68</v>
      </c>
      <c r="B37" s="145">
        <f>SUM(B38:B52)</f>
        <v>86096</v>
      </c>
      <c r="C37" s="145">
        <f t="shared" ref="C37:K37" si="0">SUM(C38:C52)</f>
        <v>88608</v>
      </c>
      <c r="D37" s="145">
        <f t="shared" si="0"/>
        <v>93474</v>
      </c>
      <c r="E37" s="145">
        <f t="shared" si="0"/>
        <v>96921</v>
      </c>
      <c r="F37" s="145">
        <f t="shared" si="0"/>
        <v>99984</v>
      </c>
      <c r="G37" s="145">
        <f t="shared" si="0"/>
        <v>105491</v>
      </c>
      <c r="H37" s="145">
        <f t="shared" si="0"/>
        <v>110164</v>
      </c>
      <c r="I37" s="145">
        <f t="shared" si="0"/>
        <v>114248</v>
      </c>
      <c r="J37" s="145">
        <f t="shared" si="0"/>
        <v>119370</v>
      </c>
      <c r="K37" s="145">
        <f t="shared" si="0"/>
        <v>127794</v>
      </c>
      <c r="L37" s="180">
        <f>(K37-J37)/J37</f>
        <v>7.0570495099271172E-2</v>
      </c>
      <c r="M37" s="180">
        <f>(K37-B37)/B37</f>
        <v>0.4843198290280617</v>
      </c>
    </row>
    <row r="38" spans="1:14" x14ac:dyDescent="0.3">
      <c r="A38" s="26" t="s">
        <v>18</v>
      </c>
      <c r="B38" s="28">
        <f>B6</f>
        <v>1888</v>
      </c>
      <c r="C38" s="28">
        <f t="shared" ref="C38:K38" si="1">C6</f>
        <v>1954</v>
      </c>
      <c r="D38" s="28">
        <f t="shared" si="1"/>
        <v>2022</v>
      </c>
      <c r="E38" s="28">
        <f t="shared" si="1"/>
        <v>2015</v>
      </c>
      <c r="F38" s="28">
        <f t="shared" si="1"/>
        <v>2125</v>
      </c>
      <c r="G38" s="28">
        <f t="shared" si="1"/>
        <v>2273</v>
      </c>
      <c r="H38" s="28">
        <f t="shared" si="1"/>
        <v>2251</v>
      </c>
      <c r="I38" s="28">
        <f t="shared" si="1"/>
        <v>2320</v>
      </c>
      <c r="J38" s="28">
        <f t="shared" si="1"/>
        <v>2411</v>
      </c>
      <c r="K38" s="28">
        <f t="shared" si="1"/>
        <v>2523</v>
      </c>
      <c r="L38" s="181">
        <f t="shared" ref="L38:L63" si="2">(K38-J38)/J38</f>
        <v>4.6453753629199505E-2</v>
      </c>
      <c r="M38" s="181">
        <f t="shared" ref="M38:M63" si="3">(K38-B38)/B38</f>
        <v>0.33633474576271188</v>
      </c>
      <c r="N38" s="12"/>
    </row>
    <row r="39" spans="1:14" x14ac:dyDescent="0.3">
      <c r="A39" s="26" t="s">
        <v>15</v>
      </c>
      <c r="B39" s="28">
        <f>B8</f>
        <v>19694</v>
      </c>
      <c r="C39" s="28">
        <f t="shared" ref="C39:K39" si="4">C8</f>
        <v>20000</v>
      </c>
      <c r="D39" s="28">
        <f t="shared" si="4"/>
        <v>21630</v>
      </c>
      <c r="E39" s="28">
        <f t="shared" si="4"/>
        <v>22992</v>
      </c>
      <c r="F39" s="28">
        <f t="shared" si="4"/>
        <v>23907</v>
      </c>
      <c r="G39" s="28">
        <f t="shared" si="4"/>
        <v>25752</v>
      </c>
      <c r="H39" s="28">
        <f t="shared" si="4"/>
        <v>27565</v>
      </c>
      <c r="I39" s="28">
        <f t="shared" si="4"/>
        <v>29458</v>
      </c>
      <c r="J39" s="28">
        <f t="shared" si="4"/>
        <v>31611</v>
      </c>
      <c r="K39" s="28">
        <f t="shared" si="4"/>
        <v>33734</v>
      </c>
      <c r="L39" s="181">
        <f t="shared" si="2"/>
        <v>6.716016576508177E-2</v>
      </c>
      <c r="M39" s="181">
        <f t="shared" si="3"/>
        <v>0.71290748451304964</v>
      </c>
      <c r="N39" s="12"/>
    </row>
    <row r="40" spans="1:14" x14ac:dyDescent="0.3">
      <c r="A40" s="26" t="s">
        <v>87</v>
      </c>
      <c r="B40" s="28">
        <f>B12</f>
        <v>15782</v>
      </c>
      <c r="C40" s="28">
        <f t="shared" ref="C40:K40" si="5">C12</f>
        <v>16782</v>
      </c>
      <c r="D40" s="28">
        <f t="shared" si="5"/>
        <v>18773</v>
      </c>
      <c r="E40" s="28">
        <f t="shared" si="5"/>
        <v>19027</v>
      </c>
      <c r="F40" s="28">
        <f t="shared" si="5"/>
        <v>18696</v>
      </c>
      <c r="G40" s="28">
        <f t="shared" si="5"/>
        <v>18583</v>
      </c>
      <c r="H40" s="28">
        <f t="shared" si="5"/>
        <v>18923</v>
      </c>
      <c r="I40" s="28">
        <f t="shared" si="5"/>
        <v>19717</v>
      </c>
      <c r="J40" s="28">
        <f t="shared" si="5"/>
        <v>19940</v>
      </c>
      <c r="K40" s="28">
        <f t="shared" si="5"/>
        <v>22155</v>
      </c>
      <c r="L40" s="181">
        <f t="shared" si="2"/>
        <v>0.11108324974924774</v>
      </c>
      <c r="M40" s="181">
        <f t="shared" si="3"/>
        <v>0.40381447218350019</v>
      </c>
      <c r="N40" s="12"/>
    </row>
    <row r="41" spans="1:14" x14ac:dyDescent="0.3">
      <c r="A41" s="26" t="s">
        <v>91</v>
      </c>
      <c r="B41" s="28">
        <f>B15</f>
        <v>1871</v>
      </c>
      <c r="C41" s="28">
        <f t="shared" ref="C41:K41" si="6">C15</f>
        <v>1611</v>
      </c>
      <c r="D41" s="28">
        <f t="shared" si="6"/>
        <v>1533</v>
      </c>
      <c r="E41" s="28">
        <f t="shared" si="6"/>
        <v>1542</v>
      </c>
      <c r="F41" s="28">
        <f t="shared" si="6"/>
        <v>1526</v>
      </c>
      <c r="G41" s="28">
        <f t="shared" si="6"/>
        <v>1531</v>
      </c>
      <c r="H41" s="28">
        <f t="shared" si="6"/>
        <v>1753</v>
      </c>
      <c r="I41" s="28">
        <f t="shared" si="6"/>
        <v>1791</v>
      </c>
      <c r="J41" s="28">
        <f t="shared" si="6"/>
        <v>1771</v>
      </c>
      <c r="K41" s="28">
        <f t="shared" si="6"/>
        <v>2062</v>
      </c>
      <c r="L41" s="181">
        <f t="shared" si="2"/>
        <v>0.16431394692264256</v>
      </c>
      <c r="M41" s="181">
        <f t="shared" si="3"/>
        <v>0.10208444681988242</v>
      </c>
      <c r="N41" s="12"/>
    </row>
    <row r="42" spans="1:14" x14ac:dyDescent="0.3">
      <c r="A42" s="26" t="s">
        <v>106</v>
      </c>
      <c r="B42" s="28">
        <f>B16+B13+B27</f>
        <v>580</v>
      </c>
      <c r="C42" s="28">
        <f t="shared" ref="C42:K42" si="7">C16+C13+C27</f>
        <v>602</v>
      </c>
      <c r="D42" s="28">
        <f t="shared" si="7"/>
        <v>955</v>
      </c>
      <c r="E42" s="28">
        <f t="shared" si="7"/>
        <v>481</v>
      </c>
      <c r="F42" s="28">
        <f t="shared" si="7"/>
        <v>540</v>
      </c>
      <c r="G42" s="28">
        <f t="shared" si="7"/>
        <v>879</v>
      </c>
      <c r="H42" s="28">
        <f t="shared" si="7"/>
        <v>973</v>
      </c>
      <c r="I42" s="28">
        <f t="shared" si="7"/>
        <v>946</v>
      </c>
      <c r="J42" s="28">
        <f t="shared" si="7"/>
        <v>896</v>
      </c>
      <c r="K42" s="28">
        <f t="shared" si="7"/>
        <v>1060</v>
      </c>
      <c r="L42" s="181">
        <f t="shared" si="2"/>
        <v>0.18303571428571427</v>
      </c>
      <c r="M42" s="181">
        <f t="shared" si="3"/>
        <v>0.82758620689655171</v>
      </c>
      <c r="N42" s="12"/>
    </row>
    <row r="43" spans="1:14" x14ac:dyDescent="0.3">
      <c r="A43" s="26" t="s">
        <v>77</v>
      </c>
      <c r="B43" s="28">
        <f>B18</f>
        <v>10033</v>
      </c>
      <c r="C43" s="28">
        <f t="shared" ref="C43:K43" si="8">C18</f>
        <v>9924</v>
      </c>
      <c r="D43" s="28">
        <f t="shared" si="8"/>
        <v>9928</v>
      </c>
      <c r="E43" s="28">
        <f t="shared" si="8"/>
        <v>9334</v>
      </c>
      <c r="F43" s="28">
        <f t="shared" si="8"/>
        <v>9607</v>
      </c>
      <c r="G43" s="28">
        <f t="shared" si="8"/>
        <v>10023</v>
      </c>
      <c r="H43" s="28">
        <f t="shared" si="8"/>
        <v>10325</v>
      </c>
      <c r="I43" s="28">
        <f t="shared" si="8"/>
        <v>10759</v>
      </c>
      <c r="J43" s="28">
        <f t="shared" si="8"/>
        <v>11028</v>
      </c>
      <c r="K43" s="28">
        <f t="shared" si="8"/>
        <v>10928</v>
      </c>
      <c r="L43" s="181">
        <f t="shared" si="2"/>
        <v>-9.0678273485672832E-3</v>
      </c>
      <c r="M43" s="181">
        <f t="shared" si="3"/>
        <v>8.9205621449217579E-2</v>
      </c>
      <c r="N43" s="12"/>
    </row>
    <row r="44" spans="1:14" x14ac:dyDescent="0.3">
      <c r="A44" s="26" t="s">
        <v>17</v>
      </c>
      <c r="B44" s="28">
        <f>B19</f>
        <v>4131</v>
      </c>
      <c r="C44" s="28">
        <f t="shared" ref="C44:K44" si="9">C19</f>
        <v>4254</v>
      </c>
      <c r="D44" s="28">
        <f t="shared" si="9"/>
        <v>4610</v>
      </c>
      <c r="E44" s="28">
        <f t="shared" si="9"/>
        <v>4637</v>
      </c>
      <c r="F44" s="28">
        <f t="shared" si="9"/>
        <v>4496</v>
      </c>
      <c r="G44" s="28">
        <f t="shared" si="9"/>
        <v>4596</v>
      </c>
      <c r="H44" s="28">
        <f t="shared" si="9"/>
        <v>4939</v>
      </c>
      <c r="I44" s="28">
        <f t="shared" si="9"/>
        <v>4752</v>
      </c>
      <c r="J44" s="28">
        <f t="shared" si="9"/>
        <v>4961</v>
      </c>
      <c r="K44" s="28">
        <f t="shared" si="9"/>
        <v>5058</v>
      </c>
      <c r="L44" s="181">
        <f t="shared" si="2"/>
        <v>1.9552509574682523E-2</v>
      </c>
      <c r="M44" s="181">
        <f t="shared" si="3"/>
        <v>0.22440087145969498</v>
      </c>
      <c r="N44" s="12"/>
    </row>
    <row r="45" spans="1:14" x14ac:dyDescent="0.3">
      <c r="A45" s="26" t="s">
        <v>86</v>
      </c>
      <c r="B45" s="28">
        <f>B20</f>
        <v>22327</v>
      </c>
      <c r="C45" s="28">
        <f t="shared" ref="C45:K45" si="10">C20</f>
        <v>23895</v>
      </c>
      <c r="D45" s="28">
        <f t="shared" si="10"/>
        <v>23806</v>
      </c>
      <c r="E45" s="28">
        <f t="shared" si="10"/>
        <v>26245</v>
      </c>
      <c r="F45" s="28">
        <f t="shared" si="10"/>
        <v>27895</v>
      </c>
      <c r="G45" s="28">
        <f t="shared" si="10"/>
        <v>29972</v>
      </c>
      <c r="H45" s="28">
        <f t="shared" si="10"/>
        <v>31685</v>
      </c>
      <c r="I45" s="28">
        <f t="shared" si="10"/>
        <v>32567</v>
      </c>
      <c r="J45" s="28">
        <f t="shared" si="10"/>
        <v>35031</v>
      </c>
      <c r="K45" s="28">
        <f t="shared" si="10"/>
        <v>37853</v>
      </c>
      <c r="L45" s="181">
        <f t="shared" si="2"/>
        <v>8.0557220747338065E-2</v>
      </c>
      <c r="M45" s="181">
        <f t="shared" si="3"/>
        <v>0.69539123034890493</v>
      </c>
      <c r="N45" s="12"/>
    </row>
    <row r="46" spans="1:14" x14ac:dyDescent="0.3">
      <c r="A46" s="26" t="s">
        <v>21</v>
      </c>
      <c r="B46" s="28">
        <f>B23</f>
        <v>1439</v>
      </c>
      <c r="C46" s="28">
        <f t="shared" ref="C46:K46" si="11">C23</f>
        <v>1413</v>
      </c>
      <c r="D46" s="28">
        <f t="shared" si="11"/>
        <v>1524</v>
      </c>
      <c r="E46" s="28">
        <f t="shared" si="11"/>
        <v>1538</v>
      </c>
      <c r="F46" s="28">
        <f t="shared" si="11"/>
        <v>1578</v>
      </c>
      <c r="G46" s="28">
        <f t="shared" si="11"/>
        <v>1667</v>
      </c>
      <c r="H46" s="28">
        <f t="shared" si="11"/>
        <v>1870</v>
      </c>
      <c r="I46" s="28">
        <f t="shared" si="11"/>
        <v>1971</v>
      </c>
      <c r="J46" s="28">
        <f t="shared" si="11"/>
        <v>1843</v>
      </c>
      <c r="K46" s="28">
        <f t="shared" si="11"/>
        <v>2063</v>
      </c>
      <c r="L46" s="181">
        <f t="shared" si="2"/>
        <v>0.11937059142702117</v>
      </c>
      <c r="M46" s="181">
        <f t="shared" si="3"/>
        <v>0.43363446838082004</v>
      </c>
      <c r="N46" s="12"/>
    </row>
    <row r="47" spans="1:14" x14ac:dyDescent="0.3">
      <c r="A47" s="26" t="s">
        <v>85</v>
      </c>
      <c r="B47" s="28">
        <f>B21</f>
        <v>771</v>
      </c>
      <c r="C47" s="28">
        <f t="shared" ref="C47:K47" si="12">C21</f>
        <v>838</v>
      </c>
      <c r="D47" s="28">
        <f t="shared" si="12"/>
        <v>893</v>
      </c>
      <c r="E47" s="28">
        <f t="shared" si="12"/>
        <v>892</v>
      </c>
      <c r="F47" s="28">
        <f t="shared" si="12"/>
        <v>944</v>
      </c>
      <c r="G47" s="28">
        <f t="shared" si="12"/>
        <v>961</v>
      </c>
      <c r="H47" s="28">
        <f t="shared" si="12"/>
        <v>977</v>
      </c>
      <c r="I47" s="28">
        <f t="shared" si="12"/>
        <v>935</v>
      </c>
      <c r="J47" s="28">
        <f t="shared" si="12"/>
        <v>990</v>
      </c>
      <c r="K47" s="28">
        <f t="shared" si="12"/>
        <v>1060</v>
      </c>
      <c r="L47" s="181">
        <f t="shared" si="2"/>
        <v>7.0707070707070704E-2</v>
      </c>
      <c r="M47" s="181">
        <f t="shared" si="3"/>
        <v>0.3748378728923476</v>
      </c>
      <c r="N47" s="12"/>
    </row>
    <row r="48" spans="1:14" x14ac:dyDescent="0.3">
      <c r="A48" s="26" t="s">
        <v>25</v>
      </c>
      <c r="B48" s="28">
        <f>B25</f>
        <v>926</v>
      </c>
      <c r="C48" s="28">
        <f t="shared" ref="C48:K48" si="13">C25</f>
        <v>941</v>
      </c>
      <c r="D48" s="28">
        <f t="shared" si="13"/>
        <v>941</v>
      </c>
      <c r="E48" s="28">
        <f t="shared" si="13"/>
        <v>965</v>
      </c>
      <c r="F48" s="28">
        <f t="shared" si="13"/>
        <v>1053</v>
      </c>
      <c r="G48" s="28">
        <f t="shared" si="13"/>
        <v>1110</v>
      </c>
      <c r="H48" s="28">
        <f t="shared" si="13"/>
        <v>840</v>
      </c>
      <c r="I48" s="28">
        <f t="shared" si="13"/>
        <v>860</v>
      </c>
      <c r="J48" s="28">
        <f t="shared" si="13"/>
        <v>828</v>
      </c>
      <c r="K48" s="28">
        <f t="shared" si="13"/>
        <v>835</v>
      </c>
      <c r="L48" s="181">
        <f t="shared" si="2"/>
        <v>8.4541062801932361E-3</v>
      </c>
      <c r="M48" s="181">
        <f t="shared" si="3"/>
        <v>-9.827213822894168E-2</v>
      </c>
      <c r="N48" s="12"/>
    </row>
    <row r="49" spans="1:14" x14ac:dyDescent="0.3">
      <c r="A49" s="26" t="s">
        <v>14</v>
      </c>
      <c r="B49" s="28">
        <f>B28</f>
        <v>3185</v>
      </c>
      <c r="C49" s="28">
        <f t="shared" ref="C49:K49" si="14">C28</f>
        <v>3195</v>
      </c>
      <c r="D49" s="28">
        <f t="shared" si="14"/>
        <v>3482</v>
      </c>
      <c r="E49" s="28">
        <f t="shared" si="14"/>
        <v>3856</v>
      </c>
      <c r="F49" s="28">
        <f t="shared" si="14"/>
        <v>4145</v>
      </c>
      <c r="G49" s="28">
        <f t="shared" si="14"/>
        <v>4503</v>
      </c>
      <c r="H49" s="28">
        <f t="shared" si="14"/>
        <v>4360</v>
      </c>
      <c r="I49" s="28">
        <f t="shared" si="14"/>
        <v>4521</v>
      </c>
      <c r="J49" s="28">
        <f t="shared" si="14"/>
        <v>4811</v>
      </c>
      <c r="K49" s="28">
        <f t="shared" si="14"/>
        <v>5088</v>
      </c>
      <c r="L49" s="181">
        <f t="shared" si="2"/>
        <v>5.7576387445437541E-2</v>
      </c>
      <c r="M49" s="181">
        <f t="shared" si="3"/>
        <v>0.59748822605965468</v>
      </c>
      <c r="N49" s="12"/>
    </row>
    <row r="50" spans="1:14" x14ac:dyDescent="0.3">
      <c r="A50" s="26" t="s">
        <v>88</v>
      </c>
      <c r="B50" s="28">
        <f>B29</f>
        <v>123</v>
      </c>
      <c r="C50" s="28">
        <f t="shared" ref="C50:K50" si="15">C29</f>
        <v>115</v>
      </c>
      <c r="D50" s="28">
        <f t="shared" si="15"/>
        <v>107</v>
      </c>
      <c r="E50" s="28">
        <f t="shared" si="15"/>
        <v>92</v>
      </c>
      <c r="F50" s="28">
        <f t="shared" si="15"/>
        <v>110</v>
      </c>
      <c r="G50" s="28">
        <f t="shared" si="15"/>
        <v>124</v>
      </c>
      <c r="H50" s="28">
        <f t="shared" si="15"/>
        <v>158</v>
      </c>
      <c r="I50" s="28">
        <f t="shared" si="15"/>
        <v>187</v>
      </c>
      <c r="J50" s="28">
        <f t="shared" si="15"/>
        <v>230</v>
      </c>
      <c r="K50" s="28">
        <f t="shared" si="15"/>
        <v>272</v>
      </c>
      <c r="L50" s="181">
        <f t="shared" si="2"/>
        <v>0.18260869565217391</v>
      </c>
      <c r="M50" s="181">
        <f t="shared" si="3"/>
        <v>1.2113821138211383</v>
      </c>
      <c r="N50" s="12"/>
    </row>
    <row r="51" spans="1:14" x14ac:dyDescent="0.3">
      <c r="A51" s="26" t="s">
        <v>13</v>
      </c>
      <c r="B51" s="28">
        <f>B30</f>
        <v>3000</v>
      </c>
      <c r="C51" s="28">
        <f t="shared" ref="C51:K51" si="16">C30</f>
        <v>2728</v>
      </c>
      <c r="D51" s="28">
        <f t="shared" si="16"/>
        <v>2945</v>
      </c>
      <c r="E51" s="28">
        <f t="shared" si="16"/>
        <v>2979</v>
      </c>
      <c r="F51" s="28">
        <f t="shared" si="16"/>
        <v>3026</v>
      </c>
      <c r="G51" s="28">
        <f t="shared" si="16"/>
        <v>3181</v>
      </c>
      <c r="H51" s="28">
        <f t="shared" si="16"/>
        <v>3252</v>
      </c>
      <c r="I51" s="28">
        <f t="shared" si="16"/>
        <v>3169</v>
      </c>
      <c r="J51" s="28">
        <f t="shared" si="16"/>
        <v>2722</v>
      </c>
      <c r="K51" s="28">
        <f t="shared" si="16"/>
        <v>2791</v>
      </c>
      <c r="L51" s="181">
        <f t="shared" si="2"/>
        <v>2.5349008082292433E-2</v>
      </c>
      <c r="M51" s="181">
        <f t="shared" si="3"/>
        <v>-6.9666666666666668E-2</v>
      </c>
      <c r="N51" s="12"/>
    </row>
    <row r="52" spans="1:14" x14ac:dyDescent="0.3">
      <c r="A52" s="26" t="s">
        <v>31</v>
      </c>
      <c r="B52" s="28">
        <f>B31</f>
        <v>346</v>
      </c>
      <c r="C52" s="28">
        <f t="shared" ref="C52:K52" si="17">C31</f>
        <v>356</v>
      </c>
      <c r="D52" s="28">
        <f t="shared" si="17"/>
        <v>325</v>
      </c>
      <c r="E52" s="28">
        <f t="shared" si="17"/>
        <v>326</v>
      </c>
      <c r="F52" s="28">
        <f t="shared" si="17"/>
        <v>336</v>
      </c>
      <c r="G52" s="28">
        <f t="shared" si="17"/>
        <v>336</v>
      </c>
      <c r="H52" s="28">
        <f t="shared" si="17"/>
        <v>293</v>
      </c>
      <c r="I52" s="28">
        <f t="shared" si="17"/>
        <v>295</v>
      </c>
      <c r="J52" s="28">
        <f t="shared" si="17"/>
        <v>297</v>
      </c>
      <c r="K52" s="28">
        <f t="shared" si="17"/>
        <v>312</v>
      </c>
      <c r="L52" s="181">
        <f t="shared" si="2"/>
        <v>5.0505050505050504E-2</v>
      </c>
      <c r="M52" s="181">
        <f t="shared" si="3"/>
        <v>-9.8265895953757232E-2</v>
      </c>
      <c r="N52" s="12"/>
    </row>
    <row r="53" spans="1:14" x14ac:dyDescent="0.3">
      <c r="A53" s="141" t="s">
        <v>30</v>
      </c>
      <c r="B53" s="145">
        <f>B54</f>
        <v>286</v>
      </c>
      <c r="C53" s="145">
        <f t="shared" ref="C53:K53" si="18">C54</f>
        <v>341</v>
      </c>
      <c r="D53" s="145">
        <f t="shared" si="18"/>
        <v>332</v>
      </c>
      <c r="E53" s="145">
        <f t="shared" si="18"/>
        <v>301</v>
      </c>
      <c r="F53" s="145">
        <f t="shared" si="18"/>
        <v>257</v>
      </c>
      <c r="G53" s="145">
        <f t="shared" si="18"/>
        <v>257</v>
      </c>
      <c r="H53" s="145">
        <f t="shared" si="18"/>
        <v>277</v>
      </c>
      <c r="I53" s="145">
        <f t="shared" si="18"/>
        <v>278</v>
      </c>
      <c r="J53" s="145">
        <f t="shared" si="18"/>
        <v>278</v>
      </c>
      <c r="K53" s="145">
        <f t="shared" si="18"/>
        <v>186</v>
      </c>
      <c r="L53" s="180">
        <f t="shared" si="2"/>
        <v>-0.33093525179856115</v>
      </c>
      <c r="M53" s="180">
        <f t="shared" si="3"/>
        <v>-0.34965034965034963</v>
      </c>
      <c r="N53" s="12"/>
    </row>
    <row r="54" spans="1:14" x14ac:dyDescent="0.3">
      <c r="A54" s="26" t="s">
        <v>97</v>
      </c>
      <c r="B54" s="28">
        <f>B5</f>
        <v>286</v>
      </c>
      <c r="C54" s="28">
        <f t="shared" ref="C54:K54" si="19">C5</f>
        <v>341</v>
      </c>
      <c r="D54" s="28">
        <f t="shared" si="19"/>
        <v>332</v>
      </c>
      <c r="E54" s="28">
        <f t="shared" si="19"/>
        <v>301</v>
      </c>
      <c r="F54" s="28">
        <f t="shared" si="19"/>
        <v>257</v>
      </c>
      <c r="G54" s="28">
        <f t="shared" si="19"/>
        <v>257</v>
      </c>
      <c r="H54" s="28">
        <f t="shared" si="19"/>
        <v>277</v>
      </c>
      <c r="I54" s="28">
        <f t="shared" si="19"/>
        <v>278</v>
      </c>
      <c r="J54" s="28">
        <f t="shared" si="19"/>
        <v>278</v>
      </c>
      <c r="K54" s="28">
        <f t="shared" si="19"/>
        <v>186</v>
      </c>
      <c r="L54" s="181">
        <f t="shared" si="2"/>
        <v>-0.33093525179856115</v>
      </c>
      <c r="M54" s="181">
        <f t="shared" si="3"/>
        <v>-0.34965034965034963</v>
      </c>
      <c r="N54" s="12"/>
    </row>
    <row r="55" spans="1:14" x14ac:dyDescent="0.3">
      <c r="A55" s="141" t="s">
        <v>10</v>
      </c>
      <c r="B55" s="145">
        <f>SUM(B56:B62)</f>
        <v>79457</v>
      </c>
      <c r="C55" s="145">
        <f t="shared" ref="C55:K55" si="20">SUM(C56:C62)</f>
        <v>86502</v>
      </c>
      <c r="D55" s="145">
        <f t="shared" si="20"/>
        <v>93863</v>
      </c>
      <c r="E55" s="145">
        <f t="shared" si="20"/>
        <v>103586</v>
      </c>
      <c r="F55" s="145">
        <f t="shared" si="20"/>
        <v>113654</v>
      </c>
      <c r="G55" s="145">
        <f t="shared" si="20"/>
        <v>122702</v>
      </c>
      <c r="H55" s="145">
        <f t="shared" si="20"/>
        <v>132815</v>
      </c>
      <c r="I55" s="145">
        <f t="shared" si="20"/>
        <v>139102</v>
      </c>
      <c r="J55" s="145">
        <f t="shared" si="20"/>
        <v>151740</v>
      </c>
      <c r="K55" s="145">
        <f t="shared" si="20"/>
        <v>166092</v>
      </c>
      <c r="L55" s="180">
        <f t="shared" si="2"/>
        <v>9.4582839066824825E-2</v>
      </c>
      <c r="M55" s="180">
        <f t="shared" si="3"/>
        <v>1.0903381703311226</v>
      </c>
      <c r="N55" s="12"/>
    </row>
    <row r="56" spans="1:14" x14ac:dyDescent="0.3">
      <c r="A56" s="26" t="s">
        <v>29</v>
      </c>
      <c r="B56" s="28">
        <f>B7</f>
        <v>4089</v>
      </c>
      <c r="C56" s="28">
        <f t="shared" ref="C56:K56" si="21">C7</f>
        <v>5013</v>
      </c>
      <c r="D56" s="28">
        <f t="shared" si="21"/>
        <v>5996</v>
      </c>
      <c r="E56" s="28">
        <f t="shared" si="21"/>
        <v>6987</v>
      </c>
      <c r="F56" s="28">
        <f t="shared" si="21"/>
        <v>8003</v>
      </c>
      <c r="G56" s="28">
        <f t="shared" si="21"/>
        <v>10451</v>
      </c>
      <c r="H56" s="28">
        <f t="shared" si="21"/>
        <v>12322</v>
      </c>
      <c r="I56" s="28">
        <f t="shared" si="21"/>
        <v>13269</v>
      </c>
      <c r="J56" s="28">
        <f t="shared" si="21"/>
        <v>14356</v>
      </c>
      <c r="K56" s="28">
        <f t="shared" si="21"/>
        <v>16367</v>
      </c>
      <c r="L56" s="181">
        <f t="shared" si="2"/>
        <v>0.14008080245193646</v>
      </c>
      <c r="M56" s="181">
        <f t="shared" si="3"/>
        <v>3.0026901442895575</v>
      </c>
      <c r="N56" s="12"/>
    </row>
    <row r="57" spans="1:14" x14ac:dyDescent="0.3">
      <c r="A57" s="26" t="s">
        <v>92</v>
      </c>
      <c r="B57" s="28">
        <f>B9</f>
        <v>15540</v>
      </c>
      <c r="C57" s="28">
        <f t="shared" ref="C57:K57" si="22">C9</f>
        <v>16487</v>
      </c>
      <c r="D57" s="28">
        <f t="shared" si="22"/>
        <v>16466</v>
      </c>
      <c r="E57" s="28">
        <f t="shared" si="22"/>
        <v>17847</v>
      </c>
      <c r="F57" s="28">
        <f t="shared" si="22"/>
        <v>17461</v>
      </c>
      <c r="G57" s="28">
        <f t="shared" si="22"/>
        <v>17866</v>
      </c>
      <c r="H57" s="28">
        <f t="shared" si="22"/>
        <v>18981</v>
      </c>
      <c r="I57" s="28">
        <f t="shared" si="22"/>
        <v>19094</v>
      </c>
      <c r="J57" s="28">
        <f t="shared" si="22"/>
        <v>20248</v>
      </c>
      <c r="K57" s="28">
        <f t="shared" si="22"/>
        <v>22090</v>
      </c>
      <c r="L57" s="181">
        <f t="shared" si="2"/>
        <v>9.0971947846700915E-2</v>
      </c>
      <c r="M57" s="181">
        <f t="shared" si="3"/>
        <v>0.4214929214929215</v>
      </c>
      <c r="N57" s="12"/>
    </row>
    <row r="58" spans="1:14" x14ac:dyDescent="0.3">
      <c r="A58" s="26" t="s">
        <v>90</v>
      </c>
      <c r="B58" s="28">
        <f>B10</f>
        <v>8828</v>
      </c>
      <c r="C58" s="28">
        <f t="shared" ref="C58:K58" si="23">C10</f>
        <v>8819</v>
      </c>
      <c r="D58" s="28">
        <f t="shared" si="23"/>
        <v>9979</v>
      </c>
      <c r="E58" s="28">
        <f t="shared" si="23"/>
        <v>11009</v>
      </c>
      <c r="F58" s="28">
        <f t="shared" si="23"/>
        <v>12165</v>
      </c>
      <c r="G58" s="28">
        <f t="shared" si="23"/>
        <v>13205</v>
      </c>
      <c r="H58" s="28">
        <f t="shared" si="23"/>
        <v>12975</v>
      </c>
      <c r="I58" s="28">
        <f t="shared" si="23"/>
        <v>13348</v>
      </c>
      <c r="J58" s="28">
        <f t="shared" si="23"/>
        <v>13962</v>
      </c>
      <c r="K58" s="28">
        <f t="shared" si="23"/>
        <v>14689</v>
      </c>
      <c r="L58" s="181">
        <f t="shared" si="2"/>
        <v>5.2069904025211285E-2</v>
      </c>
      <c r="M58" s="181">
        <f t="shared" si="3"/>
        <v>0.66391028545536923</v>
      </c>
      <c r="N58" s="12"/>
    </row>
    <row r="59" spans="1:14" x14ac:dyDescent="0.3">
      <c r="A59" s="26" t="s">
        <v>89</v>
      </c>
      <c r="B59" s="28">
        <f>B11</f>
        <v>22948</v>
      </c>
      <c r="C59" s="28">
        <f t="shared" ref="C59:K59" si="24">C11</f>
        <v>24693</v>
      </c>
      <c r="D59" s="28">
        <f t="shared" si="24"/>
        <v>26398</v>
      </c>
      <c r="E59" s="28">
        <f t="shared" si="24"/>
        <v>27966</v>
      </c>
      <c r="F59" s="28">
        <f t="shared" si="24"/>
        <v>30569</v>
      </c>
      <c r="G59" s="28">
        <f t="shared" si="24"/>
        <v>33434</v>
      </c>
      <c r="H59" s="28">
        <f t="shared" si="24"/>
        <v>35795</v>
      </c>
      <c r="I59" s="28">
        <f t="shared" si="24"/>
        <v>35727</v>
      </c>
      <c r="J59" s="28">
        <f t="shared" si="24"/>
        <v>38353</v>
      </c>
      <c r="K59" s="28">
        <f t="shared" si="24"/>
        <v>41606</v>
      </c>
      <c r="L59" s="181">
        <f t="shared" si="2"/>
        <v>8.4817354574609552E-2</v>
      </c>
      <c r="M59" s="181">
        <f t="shared" si="3"/>
        <v>0.81305560397420251</v>
      </c>
      <c r="N59" s="12"/>
    </row>
    <row r="60" spans="1:14" x14ac:dyDescent="0.3">
      <c r="A60" s="26" t="s">
        <v>27</v>
      </c>
      <c r="B60" s="28">
        <f>B17</f>
        <v>18583</v>
      </c>
      <c r="C60" s="28">
        <f t="shared" ref="C60:K60" si="25">C17</f>
        <v>19859</v>
      </c>
      <c r="D60" s="28">
        <f t="shared" si="25"/>
        <v>21381</v>
      </c>
      <c r="E60" s="28">
        <f t="shared" si="25"/>
        <v>23060</v>
      </c>
      <c r="F60" s="28">
        <f t="shared" si="25"/>
        <v>25250</v>
      </c>
      <c r="G60" s="28">
        <f t="shared" si="25"/>
        <v>25116</v>
      </c>
      <c r="H60" s="28">
        <f t="shared" si="25"/>
        <v>26739</v>
      </c>
      <c r="I60" s="28">
        <f t="shared" si="25"/>
        <v>27987</v>
      </c>
      <c r="J60" s="28">
        <f t="shared" si="25"/>
        <v>30195</v>
      </c>
      <c r="K60" s="28">
        <f t="shared" si="25"/>
        <v>32248</v>
      </c>
      <c r="L60" s="181">
        <f t="shared" si="2"/>
        <v>6.7991389302864719E-2</v>
      </c>
      <c r="M60" s="181">
        <f t="shared" si="3"/>
        <v>0.7353495129957488</v>
      </c>
      <c r="N60" s="12"/>
    </row>
    <row r="61" spans="1:14" x14ac:dyDescent="0.3">
      <c r="A61" s="26" t="s">
        <v>93</v>
      </c>
      <c r="B61" s="28">
        <f>B26+B22</f>
        <v>8080</v>
      </c>
      <c r="C61" s="28">
        <f t="shared" ref="C61:K61" si="26">C26+C22</f>
        <v>9301</v>
      </c>
      <c r="D61" s="28">
        <f t="shared" si="26"/>
        <v>10849</v>
      </c>
      <c r="E61" s="28">
        <f t="shared" si="26"/>
        <v>13793</v>
      </c>
      <c r="F61" s="28">
        <f t="shared" si="26"/>
        <v>17210</v>
      </c>
      <c r="G61" s="28">
        <f t="shared" si="26"/>
        <v>19471</v>
      </c>
      <c r="H61" s="28">
        <f t="shared" si="26"/>
        <v>22360</v>
      </c>
      <c r="I61" s="28">
        <f t="shared" si="26"/>
        <v>26001</v>
      </c>
      <c r="J61" s="28">
        <f t="shared" si="26"/>
        <v>30577</v>
      </c>
      <c r="K61" s="28">
        <f t="shared" si="26"/>
        <v>34719</v>
      </c>
      <c r="L61" s="181">
        <f t="shared" si="2"/>
        <v>0.13546129443699512</v>
      </c>
      <c r="M61" s="181">
        <f t="shared" si="3"/>
        <v>3.2969059405940593</v>
      </c>
      <c r="N61" s="12"/>
    </row>
    <row r="62" spans="1:14" x14ac:dyDescent="0.3">
      <c r="A62" s="26" t="s">
        <v>24</v>
      </c>
      <c r="B62" s="28">
        <f>B24+B14</f>
        <v>1389</v>
      </c>
      <c r="C62" s="28">
        <f t="shared" ref="C62:K62" si="27">C24+C14</f>
        <v>2330</v>
      </c>
      <c r="D62" s="28">
        <f t="shared" si="27"/>
        <v>2794</v>
      </c>
      <c r="E62" s="28">
        <f t="shared" si="27"/>
        <v>2924</v>
      </c>
      <c r="F62" s="28">
        <f t="shared" si="27"/>
        <v>2996</v>
      </c>
      <c r="G62" s="28">
        <f t="shared" si="27"/>
        <v>3159</v>
      </c>
      <c r="H62" s="28">
        <f t="shared" si="27"/>
        <v>3643</v>
      </c>
      <c r="I62" s="28">
        <f t="shared" si="27"/>
        <v>3676</v>
      </c>
      <c r="J62" s="28">
        <f t="shared" si="27"/>
        <v>4049</v>
      </c>
      <c r="K62" s="28">
        <f t="shared" si="27"/>
        <v>4373</v>
      </c>
      <c r="L62" s="181">
        <f t="shared" si="2"/>
        <v>8.0019757964929605E-2</v>
      </c>
      <c r="M62" s="181">
        <f t="shared" si="3"/>
        <v>2.148308135349172</v>
      </c>
      <c r="N62" s="12"/>
    </row>
    <row r="63" spans="1:14" x14ac:dyDescent="0.3">
      <c r="A63" s="141" t="s">
        <v>34</v>
      </c>
      <c r="B63" s="145">
        <f>B55+B53+B37</f>
        <v>165839</v>
      </c>
      <c r="C63" s="145">
        <f t="shared" ref="C63:K63" si="28">C55+C53+C37</f>
        <v>175451</v>
      </c>
      <c r="D63" s="145">
        <f t="shared" si="28"/>
        <v>187669</v>
      </c>
      <c r="E63" s="145">
        <f t="shared" si="28"/>
        <v>200808</v>
      </c>
      <c r="F63" s="145">
        <f t="shared" si="28"/>
        <v>213895</v>
      </c>
      <c r="G63" s="145">
        <f t="shared" si="28"/>
        <v>228450</v>
      </c>
      <c r="H63" s="145">
        <f t="shared" si="28"/>
        <v>243256</v>
      </c>
      <c r="I63" s="145">
        <f t="shared" si="28"/>
        <v>253628</v>
      </c>
      <c r="J63" s="145">
        <f t="shared" si="28"/>
        <v>271388</v>
      </c>
      <c r="K63" s="145">
        <f t="shared" si="28"/>
        <v>294072</v>
      </c>
      <c r="L63" s="180">
        <f t="shared" si="2"/>
        <v>8.3585125355579465E-2</v>
      </c>
      <c r="M63" s="180">
        <f t="shared" si="3"/>
        <v>0.77323789940846244</v>
      </c>
    </row>
    <row r="135" spans="1:1" x14ac:dyDescent="0.3">
      <c r="A135" t="s">
        <v>108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B5B0F-C712-4B8D-BC7A-093DB2F9D87C}">
  <sheetPr>
    <tabColor rgb="FF00B050"/>
  </sheetPr>
  <dimension ref="A1:M63"/>
  <sheetViews>
    <sheetView topLeftCell="A10" workbookViewId="0">
      <selection activeCell="L53" sqref="L53"/>
    </sheetView>
  </sheetViews>
  <sheetFormatPr defaultRowHeight="14.4" x14ac:dyDescent="0.3"/>
  <cols>
    <col min="1" max="1" width="36.44140625" customWidth="1"/>
    <col min="2" max="11" width="9.33203125" customWidth="1"/>
    <col min="12" max="12" width="12.33203125" customWidth="1"/>
    <col min="13" max="13" width="12.5546875" customWidth="1"/>
  </cols>
  <sheetData>
    <row r="1" spans="1:11" x14ac:dyDescent="0.3">
      <c r="A1" t="s">
        <v>4</v>
      </c>
      <c r="B1" t="s">
        <v>5</v>
      </c>
    </row>
    <row r="3" spans="1:11" x14ac:dyDescent="0.3">
      <c r="A3" t="s">
        <v>115</v>
      </c>
      <c r="B3" t="s">
        <v>102</v>
      </c>
    </row>
    <row r="4" spans="1:11" x14ac:dyDescent="0.3">
      <c r="A4" t="s">
        <v>33</v>
      </c>
      <c r="B4" s="171" t="s">
        <v>0</v>
      </c>
      <c r="C4" s="171" t="s">
        <v>1</v>
      </c>
      <c r="D4" s="171" t="s">
        <v>2</v>
      </c>
      <c r="E4" s="171" t="s">
        <v>3</v>
      </c>
      <c r="F4" s="171" t="s">
        <v>116</v>
      </c>
      <c r="G4" s="171" t="s">
        <v>117</v>
      </c>
      <c r="H4" s="171" t="s">
        <v>118</v>
      </c>
      <c r="I4" s="171" t="s">
        <v>32</v>
      </c>
      <c r="J4" s="171" t="s">
        <v>142</v>
      </c>
      <c r="K4" s="171" t="s">
        <v>143</v>
      </c>
    </row>
    <row r="5" spans="1:11" x14ac:dyDescent="0.3">
      <c r="A5" t="s">
        <v>139</v>
      </c>
      <c r="B5">
        <v>0</v>
      </c>
      <c r="C5">
        <v>2</v>
      </c>
      <c r="D5">
        <v>1</v>
      </c>
      <c r="E5">
        <v>0</v>
      </c>
      <c r="F5">
        <v>1</v>
      </c>
      <c r="G5">
        <v>1</v>
      </c>
      <c r="H5">
        <v>3</v>
      </c>
      <c r="I5">
        <v>3</v>
      </c>
      <c r="J5">
        <v>1</v>
      </c>
      <c r="K5">
        <v>117</v>
      </c>
    </row>
    <row r="6" spans="1:11" x14ac:dyDescent="0.3">
      <c r="A6" t="s">
        <v>18</v>
      </c>
      <c r="B6">
        <v>137</v>
      </c>
      <c r="C6">
        <v>114</v>
      </c>
      <c r="D6">
        <v>89</v>
      </c>
      <c r="E6">
        <v>78</v>
      </c>
      <c r="F6">
        <v>74</v>
      </c>
      <c r="G6">
        <v>65</v>
      </c>
      <c r="H6">
        <v>84</v>
      </c>
      <c r="I6">
        <v>213</v>
      </c>
      <c r="J6">
        <v>73</v>
      </c>
      <c r="K6">
        <v>90</v>
      </c>
    </row>
    <row r="7" spans="1:11" x14ac:dyDescent="0.3">
      <c r="A7" t="s">
        <v>29</v>
      </c>
      <c r="B7">
        <v>313</v>
      </c>
      <c r="C7">
        <v>576</v>
      </c>
      <c r="D7">
        <v>671</v>
      </c>
      <c r="E7">
        <v>680</v>
      </c>
      <c r="F7">
        <v>800</v>
      </c>
      <c r="G7">
        <v>1103</v>
      </c>
      <c r="H7">
        <v>958</v>
      </c>
      <c r="I7">
        <v>1002</v>
      </c>
      <c r="J7">
        <v>965</v>
      </c>
      <c r="K7">
        <v>1109</v>
      </c>
    </row>
    <row r="8" spans="1:11" x14ac:dyDescent="0.3">
      <c r="A8" t="s">
        <v>15</v>
      </c>
      <c r="B8">
        <v>2695</v>
      </c>
      <c r="C8">
        <v>2790</v>
      </c>
      <c r="D8">
        <v>3095</v>
      </c>
      <c r="E8">
        <v>3394</v>
      </c>
      <c r="F8">
        <v>3605</v>
      </c>
      <c r="G8">
        <v>3637</v>
      </c>
      <c r="H8">
        <v>4175</v>
      </c>
      <c r="I8">
        <v>4577</v>
      </c>
      <c r="J8">
        <v>4435</v>
      </c>
      <c r="K8">
        <v>4784</v>
      </c>
    </row>
    <row r="9" spans="1:11" x14ac:dyDescent="0.3">
      <c r="A9" t="s">
        <v>92</v>
      </c>
      <c r="B9">
        <v>2425</v>
      </c>
      <c r="C9">
        <v>2145</v>
      </c>
      <c r="D9">
        <v>2092</v>
      </c>
      <c r="E9">
        <v>1797</v>
      </c>
      <c r="F9">
        <v>1742</v>
      </c>
      <c r="G9">
        <v>1726</v>
      </c>
      <c r="H9">
        <v>1858</v>
      </c>
      <c r="I9">
        <v>1131</v>
      </c>
      <c r="J9">
        <v>950</v>
      </c>
      <c r="K9">
        <v>831</v>
      </c>
    </row>
    <row r="10" spans="1:11" x14ac:dyDescent="0.3">
      <c r="A10" t="s">
        <v>90</v>
      </c>
      <c r="B10">
        <v>1040</v>
      </c>
      <c r="C10">
        <v>1025</v>
      </c>
      <c r="D10">
        <v>766</v>
      </c>
      <c r="E10">
        <v>1089</v>
      </c>
      <c r="F10">
        <v>920</v>
      </c>
      <c r="G10">
        <v>1162</v>
      </c>
      <c r="H10">
        <v>1311</v>
      </c>
      <c r="I10">
        <v>1112</v>
      </c>
      <c r="J10">
        <v>1123</v>
      </c>
      <c r="K10">
        <v>1114</v>
      </c>
    </row>
    <row r="11" spans="1:11" x14ac:dyDescent="0.3">
      <c r="A11" t="s">
        <v>89</v>
      </c>
      <c r="B11">
        <v>3118</v>
      </c>
      <c r="C11">
        <v>2104</v>
      </c>
      <c r="D11">
        <v>2072</v>
      </c>
      <c r="E11">
        <v>2069</v>
      </c>
      <c r="F11">
        <v>1395</v>
      </c>
      <c r="G11">
        <v>1514</v>
      </c>
      <c r="H11">
        <v>1450</v>
      </c>
      <c r="I11">
        <v>1671</v>
      </c>
      <c r="J11">
        <v>1646</v>
      </c>
      <c r="K11">
        <v>1831</v>
      </c>
    </row>
    <row r="12" spans="1:11" x14ac:dyDescent="0.3">
      <c r="A12" t="s">
        <v>87</v>
      </c>
      <c r="B12">
        <v>1776</v>
      </c>
      <c r="C12">
        <v>1711</v>
      </c>
      <c r="D12">
        <v>2024</v>
      </c>
      <c r="E12">
        <v>1540</v>
      </c>
      <c r="F12">
        <v>1518</v>
      </c>
      <c r="G12">
        <v>1378</v>
      </c>
      <c r="H12">
        <v>1016</v>
      </c>
      <c r="I12">
        <v>1429</v>
      </c>
      <c r="J12">
        <v>844</v>
      </c>
      <c r="K12">
        <v>1038</v>
      </c>
    </row>
    <row r="13" spans="1:11" x14ac:dyDescent="0.3">
      <c r="A13" t="s">
        <v>94</v>
      </c>
      <c r="B13">
        <v>66</v>
      </c>
      <c r="C13">
        <v>68</v>
      </c>
      <c r="D13">
        <v>48</v>
      </c>
      <c r="E13">
        <v>74</v>
      </c>
      <c r="F13">
        <v>98</v>
      </c>
      <c r="G13">
        <v>123</v>
      </c>
      <c r="H13">
        <v>129</v>
      </c>
      <c r="I13">
        <v>115</v>
      </c>
      <c r="J13">
        <v>145</v>
      </c>
      <c r="K13">
        <v>157</v>
      </c>
    </row>
    <row r="14" spans="1:11" x14ac:dyDescent="0.3">
      <c r="A14" t="s">
        <v>137</v>
      </c>
      <c r="B14">
        <v>36</v>
      </c>
      <c r="C14">
        <v>43</v>
      </c>
      <c r="D14">
        <v>34</v>
      </c>
      <c r="E14">
        <v>44</v>
      </c>
      <c r="F14">
        <v>52</v>
      </c>
      <c r="G14">
        <v>51</v>
      </c>
      <c r="H14">
        <v>70</v>
      </c>
      <c r="I14">
        <v>57</v>
      </c>
      <c r="J14">
        <v>108</v>
      </c>
      <c r="K14">
        <v>70</v>
      </c>
    </row>
    <row r="15" spans="1:11" x14ac:dyDescent="0.3">
      <c r="A15" t="s">
        <v>91</v>
      </c>
      <c r="B15">
        <v>267</v>
      </c>
      <c r="C15">
        <v>220</v>
      </c>
      <c r="D15">
        <v>168</v>
      </c>
      <c r="E15">
        <v>173</v>
      </c>
      <c r="F15">
        <v>196</v>
      </c>
      <c r="G15">
        <v>149</v>
      </c>
      <c r="H15">
        <v>116</v>
      </c>
      <c r="I15">
        <v>74</v>
      </c>
      <c r="J15">
        <v>103</v>
      </c>
      <c r="K15">
        <v>73</v>
      </c>
    </row>
    <row r="16" spans="1:11" x14ac:dyDescent="0.3">
      <c r="A16" t="s">
        <v>95</v>
      </c>
      <c r="B16">
        <v>24</v>
      </c>
      <c r="C16">
        <v>96</v>
      </c>
      <c r="D16">
        <v>42</v>
      </c>
      <c r="E16">
        <v>4</v>
      </c>
      <c r="F16">
        <v>3</v>
      </c>
      <c r="G16">
        <v>3</v>
      </c>
      <c r="H16">
        <v>5</v>
      </c>
      <c r="I16">
        <v>14</v>
      </c>
      <c r="J16">
        <v>8</v>
      </c>
      <c r="K16">
        <v>7</v>
      </c>
    </row>
    <row r="17" spans="1:11" x14ac:dyDescent="0.3">
      <c r="A17" t="s">
        <v>27</v>
      </c>
      <c r="B17">
        <v>1217</v>
      </c>
      <c r="C17">
        <v>1427</v>
      </c>
      <c r="D17">
        <v>1656</v>
      </c>
      <c r="E17">
        <v>1782</v>
      </c>
      <c r="F17">
        <v>1647</v>
      </c>
      <c r="G17">
        <v>1993</v>
      </c>
      <c r="H17">
        <v>2316</v>
      </c>
      <c r="I17">
        <v>2291</v>
      </c>
      <c r="J17">
        <v>1979</v>
      </c>
      <c r="K17">
        <v>1997</v>
      </c>
    </row>
    <row r="18" spans="1:11" x14ac:dyDescent="0.3">
      <c r="A18" t="s">
        <v>77</v>
      </c>
      <c r="B18">
        <v>1133</v>
      </c>
      <c r="C18">
        <v>1090</v>
      </c>
      <c r="D18">
        <v>1201</v>
      </c>
      <c r="E18">
        <v>1217</v>
      </c>
      <c r="F18">
        <v>1324</v>
      </c>
      <c r="G18">
        <v>1359</v>
      </c>
      <c r="H18">
        <v>1186</v>
      </c>
      <c r="I18">
        <v>1370</v>
      </c>
      <c r="J18">
        <v>1188</v>
      </c>
      <c r="K18">
        <v>1366</v>
      </c>
    </row>
    <row r="19" spans="1:11" x14ac:dyDescent="0.3">
      <c r="A19" t="s">
        <v>17</v>
      </c>
      <c r="B19">
        <v>431</v>
      </c>
      <c r="C19">
        <v>505</v>
      </c>
      <c r="D19">
        <v>384</v>
      </c>
      <c r="E19">
        <v>382</v>
      </c>
      <c r="F19">
        <v>529</v>
      </c>
      <c r="G19">
        <v>578</v>
      </c>
      <c r="H19">
        <v>355</v>
      </c>
      <c r="I19">
        <v>85</v>
      </c>
      <c r="J19">
        <v>188</v>
      </c>
      <c r="K19">
        <v>351</v>
      </c>
    </row>
    <row r="20" spans="1:11" x14ac:dyDescent="0.3">
      <c r="A20" t="s">
        <v>141</v>
      </c>
      <c r="B20">
        <v>3806</v>
      </c>
      <c r="C20">
        <v>3461</v>
      </c>
      <c r="D20">
        <v>3895</v>
      </c>
      <c r="E20">
        <v>3524</v>
      </c>
      <c r="F20">
        <v>3883</v>
      </c>
      <c r="G20">
        <v>4232</v>
      </c>
      <c r="H20">
        <v>4629</v>
      </c>
      <c r="I20">
        <v>3816</v>
      </c>
      <c r="J20">
        <v>4015</v>
      </c>
      <c r="K20">
        <v>4229</v>
      </c>
    </row>
    <row r="21" spans="1:11" x14ac:dyDescent="0.3">
      <c r="A21" t="s">
        <v>85</v>
      </c>
      <c r="B21">
        <v>121</v>
      </c>
      <c r="C21">
        <v>193</v>
      </c>
      <c r="D21">
        <v>198</v>
      </c>
      <c r="E21">
        <v>268</v>
      </c>
      <c r="F21">
        <v>350</v>
      </c>
      <c r="G21">
        <v>330</v>
      </c>
      <c r="H21">
        <v>286</v>
      </c>
      <c r="I21">
        <v>184</v>
      </c>
      <c r="J21">
        <v>313</v>
      </c>
      <c r="K21">
        <v>303</v>
      </c>
    </row>
    <row r="22" spans="1:11" x14ac:dyDescent="0.3">
      <c r="A22" t="s">
        <v>136</v>
      </c>
      <c r="B22">
        <v>972</v>
      </c>
      <c r="C22">
        <v>968</v>
      </c>
      <c r="D22">
        <v>1001</v>
      </c>
      <c r="E22">
        <v>1298</v>
      </c>
      <c r="F22">
        <v>825</v>
      </c>
      <c r="G22">
        <v>951</v>
      </c>
      <c r="H22">
        <v>1054</v>
      </c>
      <c r="I22">
        <v>1385</v>
      </c>
      <c r="J22">
        <v>739</v>
      </c>
      <c r="K22">
        <v>615</v>
      </c>
    </row>
    <row r="23" spans="1:11" x14ac:dyDescent="0.3">
      <c r="A23" t="s">
        <v>140</v>
      </c>
      <c r="B23">
        <v>252</v>
      </c>
      <c r="C23">
        <v>277</v>
      </c>
      <c r="D23">
        <v>342</v>
      </c>
      <c r="E23">
        <v>358</v>
      </c>
      <c r="F23">
        <v>377</v>
      </c>
      <c r="G23">
        <v>358</v>
      </c>
      <c r="H23">
        <v>284</v>
      </c>
      <c r="I23">
        <v>308</v>
      </c>
      <c r="J23">
        <v>389</v>
      </c>
      <c r="K23">
        <v>184</v>
      </c>
    </row>
    <row r="24" spans="1:11" x14ac:dyDescent="0.3">
      <c r="A24" t="s">
        <v>24</v>
      </c>
      <c r="B24">
        <v>132</v>
      </c>
      <c r="C24">
        <v>138</v>
      </c>
      <c r="D24">
        <v>191</v>
      </c>
      <c r="E24">
        <v>257</v>
      </c>
      <c r="F24">
        <v>340</v>
      </c>
      <c r="G24">
        <v>528</v>
      </c>
      <c r="H24">
        <v>590</v>
      </c>
      <c r="I24">
        <v>552</v>
      </c>
      <c r="J24">
        <v>704</v>
      </c>
      <c r="K24">
        <v>903</v>
      </c>
    </row>
    <row r="25" spans="1:11" x14ac:dyDescent="0.3">
      <c r="A25" t="s">
        <v>25</v>
      </c>
      <c r="B25">
        <v>99</v>
      </c>
      <c r="C25">
        <v>52</v>
      </c>
      <c r="D25">
        <v>42</v>
      </c>
      <c r="E25">
        <v>38</v>
      </c>
      <c r="F25">
        <v>34</v>
      </c>
      <c r="G25">
        <v>31</v>
      </c>
      <c r="H25">
        <v>25</v>
      </c>
      <c r="I25">
        <v>18</v>
      </c>
      <c r="J25">
        <v>29</v>
      </c>
      <c r="K25">
        <v>33</v>
      </c>
    </row>
    <row r="26" spans="1:11" x14ac:dyDescent="0.3">
      <c r="A26" t="s">
        <v>138</v>
      </c>
      <c r="B26">
        <v>47</v>
      </c>
      <c r="C26">
        <v>50</v>
      </c>
      <c r="D26">
        <v>233</v>
      </c>
      <c r="E26">
        <v>197</v>
      </c>
      <c r="F26">
        <v>169</v>
      </c>
      <c r="G26">
        <v>171</v>
      </c>
      <c r="H26">
        <v>183</v>
      </c>
      <c r="I26">
        <v>289</v>
      </c>
      <c r="J26">
        <v>399</v>
      </c>
      <c r="K26">
        <v>349</v>
      </c>
    </row>
    <row r="27" spans="1:11" x14ac:dyDescent="0.3">
      <c r="A27" t="s">
        <v>98</v>
      </c>
      <c r="B27">
        <v>2</v>
      </c>
      <c r="C27">
        <v>2</v>
      </c>
      <c r="D27">
        <v>3</v>
      </c>
      <c r="E27">
        <v>1</v>
      </c>
      <c r="F27">
        <v>1</v>
      </c>
      <c r="G27">
        <v>2</v>
      </c>
      <c r="H27">
        <v>2</v>
      </c>
      <c r="I27">
        <v>2</v>
      </c>
      <c r="J27">
        <v>2</v>
      </c>
      <c r="K27">
        <v>2</v>
      </c>
    </row>
    <row r="28" spans="1:11" x14ac:dyDescent="0.3">
      <c r="A28" t="s">
        <v>14</v>
      </c>
      <c r="B28">
        <v>357</v>
      </c>
      <c r="C28">
        <v>383</v>
      </c>
      <c r="D28">
        <v>389</v>
      </c>
      <c r="E28">
        <v>397</v>
      </c>
      <c r="F28">
        <v>359</v>
      </c>
      <c r="G28">
        <v>517</v>
      </c>
      <c r="H28">
        <v>399</v>
      </c>
      <c r="I28">
        <v>358</v>
      </c>
      <c r="J28">
        <v>419</v>
      </c>
      <c r="K28">
        <v>499</v>
      </c>
    </row>
    <row r="29" spans="1:11" x14ac:dyDescent="0.3">
      <c r="A29" t="s">
        <v>88</v>
      </c>
      <c r="B29">
        <v>7</v>
      </c>
      <c r="C29">
        <v>8</v>
      </c>
      <c r="D29">
        <v>10</v>
      </c>
      <c r="E29">
        <v>14</v>
      </c>
      <c r="F29">
        <v>14</v>
      </c>
      <c r="G29">
        <v>12</v>
      </c>
      <c r="H29">
        <v>16</v>
      </c>
      <c r="I29">
        <v>13</v>
      </c>
      <c r="J29">
        <v>138</v>
      </c>
      <c r="K29">
        <v>13</v>
      </c>
    </row>
    <row r="30" spans="1:11" x14ac:dyDescent="0.3">
      <c r="A30" t="s">
        <v>13</v>
      </c>
      <c r="B30">
        <v>313</v>
      </c>
      <c r="C30">
        <v>340</v>
      </c>
      <c r="D30">
        <v>238</v>
      </c>
      <c r="E30">
        <v>276</v>
      </c>
      <c r="F30">
        <v>284</v>
      </c>
      <c r="G30">
        <v>333</v>
      </c>
      <c r="H30">
        <v>217</v>
      </c>
      <c r="I30">
        <v>164</v>
      </c>
      <c r="J30">
        <v>98</v>
      </c>
      <c r="K30">
        <v>139</v>
      </c>
    </row>
    <row r="31" spans="1:11" x14ac:dyDescent="0.3">
      <c r="A31" t="s">
        <v>31</v>
      </c>
      <c r="B31">
        <v>14</v>
      </c>
      <c r="C31">
        <v>20</v>
      </c>
      <c r="D31">
        <v>13</v>
      </c>
      <c r="E31">
        <v>24</v>
      </c>
      <c r="F31">
        <v>19</v>
      </c>
      <c r="G31">
        <v>19</v>
      </c>
      <c r="H31">
        <v>15</v>
      </c>
      <c r="I31">
        <v>14</v>
      </c>
      <c r="J31">
        <v>40</v>
      </c>
      <c r="K31">
        <v>7</v>
      </c>
    </row>
    <row r="32" spans="1:11" x14ac:dyDescent="0.3">
      <c r="A32" t="s">
        <v>34</v>
      </c>
      <c r="B32">
        <v>20800</v>
      </c>
      <c r="C32">
        <v>19808</v>
      </c>
      <c r="D32">
        <v>20898</v>
      </c>
      <c r="E32">
        <v>20975</v>
      </c>
      <c r="F32">
        <v>20559</v>
      </c>
      <c r="G32">
        <v>22326</v>
      </c>
      <c r="H32">
        <v>22732</v>
      </c>
      <c r="I32">
        <v>22247</v>
      </c>
      <c r="J32">
        <v>21041</v>
      </c>
      <c r="K32">
        <v>22211</v>
      </c>
    </row>
    <row r="35" spans="1:13" x14ac:dyDescent="0.3">
      <c r="A35" s="1" t="s">
        <v>189</v>
      </c>
    </row>
    <row r="36" spans="1:13" ht="28.8" x14ac:dyDescent="0.3">
      <c r="A36" s="25" t="s">
        <v>110</v>
      </c>
      <c r="B36" s="188" t="s">
        <v>0</v>
      </c>
      <c r="C36" s="188" t="s">
        <v>1</v>
      </c>
      <c r="D36" s="188" t="s">
        <v>2</v>
      </c>
      <c r="E36" s="188" t="s">
        <v>3</v>
      </c>
      <c r="F36" s="188" t="s">
        <v>116</v>
      </c>
      <c r="G36" s="188" t="s">
        <v>117</v>
      </c>
      <c r="H36" s="188" t="s">
        <v>118</v>
      </c>
      <c r="I36" s="188" t="s">
        <v>32</v>
      </c>
      <c r="J36" s="188" t="s">
        <v>142</v>
      </c>
      <c r="K36" s="188" t="s">
        <v>143</v>
      </c>
      <c r="L36" s="158" t="s">
        <v>179</v>
      </c>
      <c r="M36" s="158" t="s">
        <v>180</v>
      </c>
    </row>
    <row r="37" spans="1:13" x14ac:dyDescent="0.3">
      <c r="A37" s="141" t="s">
        <v>68</v>
      </c>
      <c r="B37" s="145">
        <f>SUM(B38:B52)</f>
        <v>11500</v>
      </c>
      <c r="C37" s="145">
        <f t="shared" ref="C37:K37" si="0">SUM(C38:C52)</f>
        <v>11330</v>
      </c>
      <c r="D37" s="145">
        <f t="shared" si="0"/>
        <v>12181</v>
      </c>
      <c r="E37" s="145">
        <f t="shared" si="0"/>
        <v>11762</v>
      </c>
      <c r="F37" s="145">
        <f t="shared" si="0"/>
        <v>12668</v>
      </c>
      <c r="G37" s="145">
        <f t="shared" si="0"/>
        <v>13126</v>
      </c>
      <c r="H37" s="145">
        <f t="shared" si="0"/>
        <v>12939</v>
      </c>
      <c r="I37" s="145">
        <f t="shared" si="0"/>
        <v>12754</v>
      </c>
      <c r="J37" s="145">
        <f t="shared" si="0"/>
        <v>12427</v>
      </c>
      <c r="K37" s="145">
        <f t="shared" si="0"/>
        <v>13275</v>
      </c>
      <c r="L37" s="146">
        <f>ROUND(ABS(K37-J37)/J37*100,2)</f>
        <v>6.82</v>
      </c>
      <c r="M37" s="146">
        <f>ROUND(ABS(K37-B37)/B37*100,2)</f>
        <v>15.43</v>
      </c>
    </row>
    <row r="38" spans="1:13" x14ac:dyDescent="0.3">
      <c r="A38" s="26" t="s">
        <v>18</v>
      </c>
      <c r="B38" s="28">
        <f>B6</f>
        <v>137</v>
      </c>
      <c r="C38" s="28">
        <f t="shared" ref="C38:K38" si="1">C6</f>
        <v>114</v>
      </c>
      <c r="D38" s="28">
        <f t="shared" si="1"/>
        <v>89</v>
      </c>
      <c r="E38" s="28">
        <f t="shared" si="1"/>
        <v>78</v>
      </c>
      <c r="F38" s="28">
        <f t="shared" si="1"/>
        <v>74</v>
      </c>
      <c r="G38" s="28">
        <f t="shared" si="1"/>
        <v>65</v>
      </c>
      <c r="H38" s="28">
        <f t="shared" si="1"/>
        <v>84</v>
      </c>
      <c r="I38" s="28">
        <f t="shared" si="1"/>
        <v>213</v>
      </c>
      <c r="J38" s="28">
        <f t="shared" si="1"/>
        <v>73</v>
      </c>
      <c r="K38" s="28">
        <f t="shared" si="1"/>
        <v>90</v>
      </c>
      <c r="L38" s="147">
        <f t="shared" ref="L38:M63" si="2">ROUND(ABS(K38-J38)/J38*100,2)</f>
        <v>23.29</v>
      </c>
      <c r="M38" s="147">
        <f t="shared" ref="M38:M63" si="3">ROUND(ABS(K38-B38)/B38*100,2)</f>
        <v>34.31</v>
      </c>
    </row>
    <row r="39" spans="1:13" x14ac:dyDescent="0.3">
      <c r="A39" s="26" t="s">
        <v>15</v>
      </c>
      <c r="B39" s="28">
        <f>B8</f>
        <v>2695</v>
      </c>
      <c r="C39" s="28">
        <f t="shared" ref="C39:K39" si="4">C8</f>
        <v>2790</v>
      </c>
      <c r="D39" s="28">
        <f t="shared" si="4"/>
        <v>3095</v>
      </c>
      <c r="E39" s="28">
        <f t="shared" si="4"/>
        <v>3394</v>
      </c>
      <c r="F39" s="28">
        <f t="shared" si="4"/>
        <v>3605</v>
      </c>
      <c r="G39" s="28">
        <f t="shared" si="4"/>
        <v>3637</v>
      </c>
      <c r="H39" s="28">
        <f t="shared" si="4"/>
        <v>4175</v>
      </c>
      <c r="I39" s="28">
        <f t="shared" si="4"/>
        <v>4577</v>
      </c>
      <c r="J39" s="28">
        <f t="shared" si="4"/>
        <v>4435</v>
      </c>
      <c r="K39" s="28">
        <f t="shared" si="4"/>
        <v>4784</v>
      </c>
      <c r="L39" s="147">
        <f t="shared" si="2"/>
        <v>7.87</v>
      </c>
      <c r="M39" s="147">
        <f t="shared" si="3"/>
        <v>77.510000000000005</v>
      </c>
    </row>
    <row r="40" spans="1:13" x14ac:dyDescent="0.3">
      <c r="A40" s="26" t="s">
        <v>87</v>
      </c>
      <c r="B40" s="28">
        <f>B12</f>
        <v>1776</v>
      </c>
      <c r="C40" s="28">
        <f t="shared" ref="C40:K40" si="5">C12</f>
        <v>1711</v>
      </c>
      <c r="D40" s="28">
        <f t="shared" si="5"/>
        <v>2024</v>
      </c>
      <c r="E40" s="28">
        <f t="shared" si="5"/>
        <v>1540</v>
      </c>
      <c r="F40" s="28">
        <f t="shared" si="5"/>
        <v>1518</v>
      </c>
      <c r="G40" s="28">
        <f t="shared" si="5"/>
        <v>1378</v>
      </c>
      <c r="H40" s="28">
        <f t="shared" si="5"/>
        <v>1016</v>
      </c>
      <c r="I40" s="28">
        <f t="shared" si="5"/>
        <v>1429</v>
      </c>
      <c r="J40" s="28">
        <f t="shared" si="5"/>
        <v>844</v>
      </c>
      <c r="K40" s="28">
        <f t="shared" si="5"/>
        <v>1038</v>
      </c>
      <c r="L40" s="147">
        <f t="shared" si="2"/>
        <v>22.99</v>
      </c>
      <c r="M40" s="147">
        <f t="shared" si="3"/>
        <v>41.55</v>
      </c>
    </row>
    <row r="41" spans="1:13" x14ac:dyDescent="0.3">
      <c r="A41" s="26" t="s">
        <v>91</v>
      </c>
      <c r="B41" s="28">
        <f>B15</f>
        <v>267</v>
      </c>
      <c r="C41" s="28">
        <f t="shared" ref="C41:K41" si="6">C15</f>
        <v>220</v>
      </c>
      <c r="D41" s="28">
        <f t="shared" si="6"/>
        <v>168</v>
      </c>
      <c r="E41" s="28">
        <f t="shared" si="6"/>
        <v>173</v>
      </c>
      <c r="F41" s="28">
        <f t="shared" si="6"/>
        <v>196</v>
      </c>
      <c r="G41" s="28">
        <f t="shared" si="6"/>
        <v>149</v>
      </c>
      <c r="H41" s="28">
        <f t="shared" si="6"/>
        <v>116</v>
      </c>
      <c r="I41" s="28">
        <f t="shared" si="6"/>
        <v>74</v>
      </c>
      <c r="J41" s="28">
        <f t="shared" si="6"/>
        <v>103</v>
      </c>
      <c r="K41" s="28">
        <f t="shared" si="6"/>
        <v>73</v>
      </c>
      <c r="L41" s="147">
        <f t="shared" si="2"/>
        <v>29.13</v>
      </c>
      <c r="M41" s="147">
        <f t="shared" si="3"/>
        <v>72.66</v>
      </c>
    </row>
    <row r="42" spans="1:13" x14ac:dyDescent="0.3">
      <c r="A42" s="26" t="s">
        <v>106</v>
      </c>
      <c r="B42" s="28">
        <f>B16+B13+B27</f>
        <v>92</v>
      </c>
      <c r="C42" s="28">
        <f t="shared" ref="C42:K42" si="7">C16+C13+C27</f>
        <v>166</v>
      </c>
      <c r="D42" s="28">
        <f t="shared" si="7"/>
        <v>93</v>
      </c>
      <c r="E42" s="28">
        <f t="shared" si="7"/>
        <v>79</v>
      </c>
      <c r="F42" s="28">
        <f t="shared" si="7"/>
        <v>102</v>
      </c>
      <c r="G42" s="28">
        <f t="shared" si="7"/>
        <v>128</v>
      </c>
      <c r="H42" s="28">
        <f t="shared" si="7"/>
        <v>136</v>
      </c>
      <c r="I42" s="28">
        <f t="shared" si="7"/>
        <v>131</v>
      </c>
      <c r="J42" s="28">
        <f t="shared" si="7"/>
        <v>155</v>
      </c>
      <c r="K42" s="28">
        <f t="shared" si="7"/>
        <v>166</v>
      </c>
      <c r="L42" s="147">
        <f>ROUND(ABS(K42-J42)/J42*100,2)</f>
        <v>7.1</v>
      </c>
      <c r="M42" s="147">
        <f>ROUND(ABS(K42-B42)/B42*100,2)</f>
        <v>80.430000000000007</v>
      </c>
    </row>
    <row r="43" spans="1:13" x14ac:dyDescent="0.3">
      <c r="A43" s="26" t="s">
        <v>77</v>
      </c>
      <c r="B43" s="28">
        <f>B18</f>
        <v>1133</v>
      </c>
      <c r="C43" s="28">
        <f t="shared" ref="C43:K43" si="8">C18</f>
        <v>1090</v>
      </c>
      <c r="D43" s="28">
        <f t="shared" si="8"/>
        <v>1201</v>
      </c>
      <c r="E43" s="28">
        <f t="shared" si="8"/>
        <v>1217</v>
      </c>
      <c r="F43" s="28">
        <f t="shared" si="8"/>
        <v>1324</v>
      </c>
      <c r="G43" s="28">
        <f t="shared" si="8"/>
        <v>1359</v>
      </c>
      <c r="H43" s="28">
        <f t="shared" si="8"/>
        <v>1186</v>
      </c>
      <c r="I43" s="28">
        <f t="shared" si="8"/>
        <v>1370</v>
      </c>
      <c r="J43" s="28">
        <f t="shared" si="8"/>
        <v>1188</v>
      </c>
      <c r="K43" s="28">
        <f t="shared" si="8"/>
        <v>1366</v>
      </c>
      <c r="L43" s="147">
        <f>ROUND(ABS(K43-J43)/J43*100,2)</f>
        <v>14.98</v>
      </c>
      <c r="M43" s="147">
        <f>ROUND(ABS(K43-B43)/B43*100,2)</f>
        <v>20.56</v>
      </c>
    </row>
    <row r="44" spans="1:13" x14ac:dyDescent="0.3">
      <c r="A44" s="26" t="s">
        <v>17</v>
      </c>
      <c r="B44" s="28">
        <f>B19</f>
        <v>431</v>
      </c>
      <c r="C44" s="28">
        <f t="shared" ref="C44:K44" si="9">C19</f>
        <v>505</v>
      </c>
      <c r="D44" s="28">
        <f t="shared" si="9"/>
        <v>384</v>
      </c>
      <c r="E44" s="28">
        <f t="shared" si="9"/>
        <v>382</v>
      </c>
      <c r="F44" s="28">
        <f t="shared" si="9"/>
        <v>529</v>
      </c>
      <c r="G44" s="28">
        <f t="shared" si="9"/>
        <v>578</v>
      </c>
      <c r="H44" s="28">
        <f t="shared" si="9"/>
        <v>355</v>
      </c>
      <c r="I44" s="28">
        <f t="shared" si="9"/>
        <v>85</v>
      </c>
      <c r="J44" s="28">
        <f t="shared" si="9"/>
        <v>188</v>
      </c>
      <c r="K44" s="28">
        <f t="shared" si="9"/>
        <v>351</v>
      </c>
      <c r="L44" s="147">
        <f t="shared" si="2"/>
        <v>86.7</v>
      </c>
      <c r="M44" s="147">
        <f t="shared" si="3"/>
        <v>18.559999999999999</v>
      </c>
    </row>
    <row r="45" spans="1:13" x14ac:dyDescent="0.3">
      <c r="A45" s="26" t="s">
        <v>86</v>
      </c>
      <c r="B45" s="28">
        <f>B20</f>
        <v>3806</v>
      </c>
      <c r="C45" s="28">
        <f t="shared" ref="C45:K45" si="10">C20</f>
        <v>3461</v>
      </c>
      <c r="D45" s="28">
        <f t="shared" si="10"/>
        <v>3895</v>
      </c>
      <c r="E45" s="28">
        <f t="shared" si="10"/>
        <v>3524</v>
      </c>
      <c r="F45" s="28">
        <f t="shared" si="10"/>
        <v>3883</v>
      </c>
      <c r="G45" s="28">
        <f t="shared" si="10"/>
        <v>4232</v>
      </c>
      <c r="H45" s="28">
        <f t="shared" si="10"/>
        <v>4629</v>
      </c>
      <c r="I45" s="28">
        <f t="shared" si="10"/>
        <v>3816</v>
      </c>
      <c r="J45" s="28">
        <f t="shared" si="10"/>
        <v>4015</v>
      </c>
      <c r="K45" s="28">
        <f t="shared" si="10"/>
        <v>4229</v>
      </c>
      <c r="L45" s="147">
        <f t="shared" si="2"/>
        <v>5.33</v>
      </c>
      <c r="M45" s="147">
        <f t="shared" si="3"/>
        <v>11.11</v>
      </c>
    </row>
    <row r="46" spans="1:13" x14ac:dyDescent="0.3">
      <c r="A46" s="26" t="s">
        <v>21</v>
      </c>
      <c r="B46" s="28">
        <f>B23</f>
        <v>252</v>
      </c>
      <c r="C46" s="28">
        <f t="shared" ref="C46:K46" si="11">C23</f>
        <v>277</v>
      </c>
      <c r="D46" s="28">
        <f t="shared" si="11"/>
        <v>342</v>
      </c>
      <c r="E46" s="28">
        <f t="shared" si="11"/>
        <v>358</v>
      </c>
      <c r="F46" s="28">
        <f t="shared" si="11"/>
        <v>377</v>
      </c>
      <c r="G46" s="28">
        <f t="shared" si="11"/>
        <v>358</v>
      </c>
      <c r="H46" s="28">
        <f t="shared" si="11"/>
        <v>284</v>
      </c>
      <c r="I46" s="28">
        <f t="shared" si="11"/>
        <v>308</v>
      </c>
      <c r="J46" s="28">
        <f t="shared" si="11"/>
        <v>389</v>
      </c>
      <c r="K46" s="28">
        <f t="shared" si="11"/>
        <v>184</v>
      </c>
      <c r="L46" s="147">
        <f t="shared" si="2"/>
        <v>52.7</v>
      </c>
      <c r="M46" s="147">
        <f t="shared" si="3"/>
        <v>26.98</v>
      </c>
    </row>
    <row r="47" spans="1:13" x14ac:dyDescent="0.3">
      <c r="A47" s="26" t="s">
        <v>85</v>
      </c>
      <c r="B47" s="28">
        <f>B21</f>
        <v>121</v>
      </c>
      <c r="C47" s="28">
        <f t="shared" ref="C47:K47" si="12">C21</f>
        <v>193</v>
      </c>
      <c r="D47" s="28">
        <f t="shared" si="12"/>
        <v>198</v>
      </c>
      <c r="E47" s="28">
        <f t="shared" si="12"/>
        <v>268</v>
      </c>
      <c r="F47" s="28">
        <f t="shared" si="12"/>
        <v>350</v>
      </c>
      <c r="G47" s="28">
        <f t="shared" si="12"/>
        <v>330</v>
      </c>
      <c r="H47" s="28">
        <f t="shared" si="12"/>
        <v>286</v>
      </c>
      <c r="I47" s="28">
        <f t="shared" si="12"/>
        <v>184</v>
      </c>
      <c r="J47" s="28">
        <f t="shared" si="12"/>
        <v>313</v>
      </c>
      <c r="K47" s="28">
        <f t="shared" si="12"/>
        <v>303</v>
      </c>
      <c r="L47" s="147">
        <f t="shared" si="2"/>
        <v>3.19</v>
      </c>
      <c r="M47" s="147">
        <f t="shared" si="3"/>
        <v>150.41</v>
      </c>
    </row>
    <row r="48" spans="1:13" x14ac:dyDescent="0.3">
      <c r="A48" s="26" t="s">
        <v>25</v>
      </c>
      <c r="B48" s="28">
        <f>B25</f>
        <v>99</v>
      </c>
      <c r="C48" s="28">
        <f t="shared" ref="C48:K48" si="13">C25</f>
        <v>52</v>
      </c>
      <c r="D48" s="28">
        <f t="shared" si="13"/>
        <v>42</v>
      </c>
      <c r="E48" s="28">
        <f t="shared" si="13"/>
        <v>38</v>
      </c>
      <c r="F48" s="28">
        <f t="shared" si="13"/>
        <v>34</v>
      </c>
      <c r="G48" s="28">
        <f t="shared" si="13"/>
        <v>31</v>
      </c>
      <c r="H48" s="28">
        <f t="shared" si="13"/>
        <v>25</v>
      </c>
      <c r="I48" s="28">
        <f t="shared" si="13"/>
        <v>18</v>
      </c>
      <c r="J48" s="28">
        <f t="shared" si="13"/>
        <v>29</v>
      </c>
      <c r="K48" s="28">
        <f t="shared" si="13"/>
        <v>33</v>
      </c>
      <c r="L48" s="147">
        <f t="shared" si="2"/>
        <v>13.79</v>
      </c>
      <c r="M48" s="147">
        <f t="shared" si="3"/>
        <v>66.67</v>
      </c>
    </row>
    <row r="49" spans="1:13" x14ac:dyDescent="0.3">
      <c r="A49" s="26" t="s">
        <v>14</v>
      </c>
      <c r="B49" s="28">
        <f>B28</f>
        <v>357</v>
      </c>
      <c r="C49" s="28">
        <f t="shared" ref="C49:K49" si="14">C28</f>
        <v>383</v>
      </c>
      <c r="D49" s="28">
        <f t="shared" si="14"/>
        <v>389</v>
      </c>
      <c r="E49" s="28">
        <f t="shared" si="14"/>
        <v>397</v>
      </c>
      <c r="F49" s="28">
        <f t="shared" si="14"/>
        <v>359</v>
      </c>
      <c r="G49" s="28">
        <f t="shared" si="14"/>
        <v>517</v>
      </c>
      <c r="H49" s="28">
        <f t="shared" si="14"/>
        <v>399</v>
      </c>
      <c r="I49" s="28">
        <f t="shared" si="14"/>
        <v>358</v>
      </c>
      <c r="J49" s="28">
        <f t="shared" si="14"/>
        <v>419</v>
      </c>
      <c r="K49" s="28">
        <f t="shared" si="14"/>
        <v>499</v>
      </c>
      <c r="L49" s="147">
        <f t="shared" si="2"/>
        <v>19.09</v>
      </c>
      <c r="M49" s="147">
        <f t="shared" si="3"/>
        <v>39.78</v>
      </c>
    </row>
    <row r="50" spans="1:13" x14ac:dyDescent="0.3">
      <c r="A50" s="26" t="s">
        <v>88</v>
      </c>
      <c r="B50" s="28">
        <f>B29</f>
        <v>7</v>
      </c>
      <c r="C50" s="28">
        <f t="shared" ref="C50:K50" si="15">C29</f>
        <v>8</v>
      </c>
      <c r="D50" s="28">
        <f t="shared" si="15"/>
        <v>10</v>
      </c>
      <c r="E50" s="28">
        <f t="shared" si="15"/>
        <v>14</v>
      </c>
      <c r="F50" s="28">
        <f t="shared" si="15"/>
        <v>14</v>
      </c>
      <c r="G50" s="28">
        <f t="shared" si="15"/>
        <v>12</v>
      </c>
      <c r="H50" s="28">
        <f t="shared" si="15"/>
        <v>16</v>
      </c>
      <c r="I50" s="28">
        <f t="shared" si="15"/>
        <v>13</v>
      </c>
      <c r="J50" s="28">
        <f t="shared" si="15"/>
        <v>138</v>
      </c>
      <c r="K50" s="28">
        <f t="shared" si="15"/>
        <v>13</v>
      </c>
      <c r="L50" s="147">
        <f t="shared" si="2"/>
        <v>90.58</v>
      </c>
      <c r="M50" s="147">
        <f t="shared" si="3"/>
        <v>85.71</v>
      </c>
    </row>
    <row r="51" spans="1:13" x14ac:dyDescent="0.3">
      <c r="A51" s="26" t="s">
        <v>13</v>
      </c>
      <c r="B51" s="28">
        <f>B30</f>
        <v>313</v>
      </c>
      <c r="C51" s="28">
        <f t="shared" ref="C51:K51" si="16">C30</f>
        <v>340</v>
      </c>
      <c r="D51" s="28">
        <f t="shared" si="16"/>
        <v>238</v>
      </c>
      <c r="E51" s="28">
        <f t="shared" si="16"/>
        <v>276</v>
      </c>
      <c r="F51" s="28">
        <f t="shared" si="16"/>
        <v>284</v>
      </c>
      <c r="G51" s="28">
        <f t="shared" si="16"/>
        <v>333</v>
      </c>
      <c r="H51" s="28">
        <f t="shared" si="16"/>
        <v>217</v>
      </c>
      <c r="I51" s="28">
        <f t="shared" si="16"/>
        <v>164</v>
      </c>
      <c r="J51" s="28">
        <f t="shared" si="16"/>
        <v>98</v>
      </c>
      <c r="K51" s="28">
        <f t="shared" si="16"/>
        <v>139</v>
      </c>
      <c r="L51" s="147">
        <f t="shared" si="2"/>
        <v>41.84</v>
      </c>
      <c r="M51" s="147">
        <f t="shared" si="3"/>
        <v>55.59</v>
      </c>
    </row>
    <row r="52" spans="1:13" x14ac:dyDescent="0.3">
      <c r="A52" s="26" t="s">
        <v>31</v>
      </c>
      <c r="B52" s="28">
        <f>B31</f>
        <v>14</v>
      </c>
      <c r="C52" s="28">
        <f t="shared" ref="C52:K52" si="17">C31</f>
        <v>20</v>
      </c>
      <c r="D52" s="28">
        <f t="shared" si="17"/>
        <v>13</v>
      </c>
      <c r="E52" s="28">
        <f t="shared" si="17"/>
        <v>24</v>
      </c>
      <c r="F52" s="28">
        <f t="shared" si="17"/>
        <v>19</v>
      </c>
      <c r="G52" s="28">
        <f t="shared" si="17"/>
        <v>19</v>
      </c>
      <c r="H52" s="28">
        <f t="shared" si="17"/>
        <v>15</v>
      </c>
      <c r="I52" s="28">
        <f t="shared" si="17"/>
        <v>14</v>
      </c>
      <c r="J52" s="28">
        <f t="shared" si="17"/>
        <v>40</v>
      </c>
      <c r="K52" s="28">
        <f t="shared" si="17"/>
        <v>7</v>
      </c>
      <c r="L52" s="147">
        <f t="shared" si="2"/>
        <v>82.5</v>
      </c>
      <c r="M52" s="147">
        <f t="shared" si="3"/>
        <v>50</v>
      </c>
    </row>
    <row r="53" spans="1:13" x14ac:dyDescent="0.3">
      <c r="A53" s="141" t="s">
        <v>30</v>
      </c>
      <c r="B53" s="145">
        <f>B54</f>
        <v>0</v>
      </c>
      <c r="C53" s="145">
        <f t="shared" ref="C53:K53" si="18">C54</f>
        <v>2</v>
      </c>
      <c r="D53" s="145">
        <f t="shared" si="18"/>
        <v>1</v>
      </c>
      <c r="E53" s="145">
        <f t="shared" si="18"/>
        <v>0</v>
      </c>
      <c r="F53" s="145">
        <f t="shared" si="18"/>
        <v>1</v>
      </c>
      <c r="G53" s="145">
        <f t="shared" si="18"/>
        <v>1</v>
      </c>
      <c r="H53" s="145">
        <f t="shared" si="18"/>
        <v>3</v>
      </c>
      <c r="I53" s="145">
        <f t="shared" si="18"/>
        <v>3</v>
      </c>
      <c r="J53" s="145">
        <f t="shared" si="18"/>
        <v>1</v>
      </c>
      <c r="K53" s="145">
        <f t="shared" si="18"/>
        <v>117</v>
      </c>
      <c r="L53" s="146">
        <f t="shared" si="2"/>
        <v>11600</v>
      </c>
      <c r="M53" s="146">
        <f t="shared" si="2"/>
        <v>9814.5300000000007</v>
      </c>
    </row>
    <row r="54" spans="1:13" x14ac:dyDescent="0.3">
      <c r="A54" s="26" t="s">
        <v>139</v>
      </c>
      <c r="B54" s="28">
        <f>B5</f>
        <v>0</v>
      </c>
      <c r="C54" s="28">
        <f t="shared" ref="C54:K54" si="19">C5</f>
        <v>2</v>
      </c>
      <c r="D54" s="28">
        <f t="shared" si="19"/>
        <v>1</v>
      </c>
      <c r="E54" s="28">
        <f t="shared" si="19"/>
        <v>0</v>
      </c>
      <c r="F54" s="28">
        <f t="shared" si="19"/>
        <v>1</v>
      </c>
      <c r="G54" s="28">
        <f t="shared" si="19"/>
        <v>1</v>
      </c>
      <c r="H54" s="28">
        <f t="shared" si="19"/>
        <v>3</v>
      </c>
      <c r="I54" s="28">
        <f t="shared" si="19"/>
        <v>3</v>
      </c>
      <c r="J54" s="28">
        <f t="shared" si="19"/>
        <v>1</v>
      </c>
      <c r="K54" s="28">
        <f t="shared" si="19"/>
        <v>117</v>
      </c>
      <c r="L54" s="147">
        <f t="shared" si="2"/>
        <v>11600</v>
      </c>
      <c r="M54" s="147">
        <f t="shared" si="2"/>
        <v>9814.5300000000007</v>
      </c>
    </row>
    <row r="55" spans="1:13" x14ac:dyDescent="0.3">
      <c r="A55" s="141" t="s">
        <v>10</v>
      </c>
      <c r="B55" s="145">
        <f>SUM(B56:B62)</f>
        <v>9300</v>
      </c>
      <c r="C55" s="145">
        <f t="shared" ref="C55:K55" si="20">SUM(C56:C62)</f>
        <v>8476</v>
      </c>
      <c r="D55" s="145">
        <f t="shared" si="20"/>
        <v>8716</v>
      </c>
      <c r="E55" s="145">
        <f t="shared" si="20"/>
        <v>9213</v>
      </c>
      <c r="F55" s="145">
        <f t="shared" si="20"/>
        <v>7890</v>
      </c>
      <c r="G55" s="145">
        <f t="shared" si="20"/>
        <v>9199</v>
      </c>
      <c r="H55" s="145">
        <f t="shared" si="20"/>
        <v>9790</v>
      </c>
      <c r="I55" s="145">
        <f t="shared" si="20"/>
        <v>9490</v>
      </c>
      <c r="J55" s="145">
        <f t="shared" si="20"/>
        <v>8613</v>
      </c>
      <c r="K55" s="145">
        <f t="shared" si="20"/>
        <v>8819</v>
      </c>
      <c r="L55" s="146">
        <f t="shared" si="2"/>
        <v>2.39</v>
      </c>
      <c r="M55" s="146">
        <f t="shared" si="3"/>
        <v>5.17</v>
      </c>
    </row>
    <row r="56" spans="1:13" x14ac:dyDescent="0.3">
      <c r="A56" s="26" t="s">
        <v>29</v>
      </c>
      <c r="B56" s="28">
        <f>B7</f>
        <v>313</v>
      </c>
      <c r="C56" s="28">
        <f t="shared" ref="C56:K56" si="21">C7</f>
        <v>576</v>
      </c>
      <c r="D56" s="28">
        <f t="shared" si="21"/>
        <v>671</v>
      </c>
      <c r="E56" s="28">
        <f t="shared" si="21"/>
        <v>680</v>
      </c>
      <c r="F56" s="28">
        <f t="shared" si="21"/>
        <v>800</v>
      </c>
      <c r="G56" s="28">
        <f t="shared" si="21"/>
        <v>1103</v>
      </c>
      <c r="H56" s="28">
        <f t="shared" si="21"/>
        <v>958</v>
      </c>
      <c r="I56" s="28">
        <f t="shared" si="21"/>
        <v>1002</v>
      </c>
      <c r="J56" s="28">
        <f t="shared" si="21"/>
        <v>965</v>
      </c>
      <c r="K56" s="28">
        <f t="shared" si="21"/>
        <v>1109</v>
      </c>
      <c r="L56" s="147">
        <f t="shared" si="2"/>
        <v>14.92</v>
      </c>
      <c r="M56" s="147">
        <f t="shared" si="3"/>
        <v>254.31</v>
      </c>
    </row>
    <row r="57" spans="1:13" x14ac:dyDescent="0.3">
      <c r="A57" s="26" t="s">
        <v>92</v>
      </c>
      <c r="B57" s="28">
        <f>B9</f>
        <v>2425</v>
      </c>
      <c r="C57" s="28">
        <f t="shared" ref="C57:K57" si="22">C9</f>
        <v>2145</v>
      </c>
      <c r="D57" s="28">
        <f t="shared" si="22"/>
        <v>2092</v>
      </c>
      <c r="E57" s="28">
        <f t="shared" si="22"/>
        <v>1797</v>
      </c>
      <c r="F57" s="28">
        <f t="shared" si="22"/>
        <v>1742</v>
      </c>
      <c r="G57" s="28">
        <f t="shared" si="22"/>
        <v>1726</v>
      </c>
      <c r="H57" s="28">
        <f t="shared" si="22"/>
        <v>1858</v>
      </c>
      <c r="I57" s="28">
        <f t="shared" si="22"/>
        <v>1131</v>
      </c>
      <c r="J57" s="28">
        <f t="shared" si="22"/>
        <v>950</v>
      </c>
      <c r="K57" s="28">
        <f t="shared" si="22"/>
        <v>831</v>
      </c>
      <c r="L57" s="147">
        <f t="shared" si="2"/>
        <v>12.53</v>
      </c>
      <c r="M57" s="147">
        <f t="shared" si="3"/>
        <v>65.73</v>
      </c>
    </row>
    <row r="58" spans="1:13" x14ac:dyDescent="0.3">
      <c r="A58" s="26" t="s">
        <v>90</v>
      </c>
      <c r="B58" s="28">
        <f>B10</f>
        <v>1040</v>
      </c>
      <c r="C58" s="28">
        <f t="shared" ref="C58:K58" si="23">C10</f>
        <v>1025</v>
      </c>
      <c r="D58" s="28">
        <f t="shared" si="23"/>
        <v>766</v>
      </c>
      <c r="E58" s="28">
        <f t="shared" si="23"/>
        <v>1089</v>
      </c>
      <c r="F58" s="28">
        <f t="shared" si="23"/>
        <v>920</v>
      </c>
      <c r="G58" s="28">
        <f t="shared" si="23"/>
        <v>1162</v>
      </c>
      <c r="H58" s="28">
        <f t="shared" si="23"/>
        <v>1311</v>
      </c>
      <c r="I58" s="28">
        <f t="shared" si="23"/>
        <v>1112</v>
      </c>
      <c r="J58" s="28">
        <f t="shared" si="23"/>
        <v>1123</v>
      </c>
      <c r="K58" s="28">
        <f t="shared" si="23"/>
        <v>1114</v>
      </c>
      <c r="L58" s="147">
        <f t="shared" si="2"/>
        <v>0.8</v>
      </c>
      <c r="M58" s="147">
        <f t="shared" si="3"/>
        <v>7.12</v>
      </c>
    </row>
    <row r="59" spans="1:13" x14ac:dyDescent="0.3">
      <c r="A59" s="26" t="s">
        <v>89</v>
      </c>
      <c r="B59" s="28">
        <f>B11</f>
        <v>3118</v>
      </c>
      <c r="C59" s="28">
        <f t="shared" ref="C59:K59" si="24">C11</f>
        <v>2104</v>
      </c>
      <c r="D59" s="28">
        <f t="shared" si="24"/>
        <v>2072</v>
      </c>
      <c r="E59" s="28">
        <f t="shared" si="24"/>
        <v>2069</v>
      </c>
      <c r="F59" s="28">
        <f t="shared" si="24"/>
        <v>1395</v>
      </c>
      <c r="G59" s="28">
        <f t="shared" si="24"/>
        <v>1514</v>
      </c>
      <c r="H59" s="28">
        <f t="shared" si="24"/>
        <v>1450</v>
      </c>
      <c r="I59" s="28">
        <f t="shared" si="24"/>
        <v>1671</v>
      </c>
      <c r="J59" s="28">
        <f t="shared" si="24"/>
        <v>1646</v>
      </c>
      <c r="K59" s="28">
        <f t="shared" si="24"/>
        <v>1831</v>
      </c>
      <c r="L59" s="147">
        <f t="shared" si="2"/>
        <v>11.24</v>
      </c>
      <c r="M59" s="147">
        <f t="shared" si="3"/>
        <v>41.28</v>
      </c>
    </row>
    <row r="60" spans="1:13" x14ac:dyDescent="0.3">
      <c r="A60" s="26" t="s">
        <v>27</v>
      </c>
      <c r="B60" s="28">
        <f>B17</f>
        <v>1217</v>
      </c>
      <c r="C60" s="28">
        <f t="shared" ref="C60:K60" si="25">C17</f>
        <v>1427</v>
      </c>
      <c r="D60" s="28">
        <f t="shared" si="25"/>
        <v>1656</v>
      </c>
      <c r="E60" s="28">
        <f t="shared" si="25"/>
        <v>1782</v>
      </c>
      <c r="F60" s="28">
        <f t="shared" si="25"/>
        <v>1647</v>
      </c>
      <c r="G60" s="28">
        <f t="shared" si="25"/>
        <v>1993</v>
      </c>
      <c r="H60" s="28">
        <f t="shared" si="25"/>
        <v>2316</v>
      </c>
      <c r="I60" s="28">
        <f t="shared" si="25"/>
        <v>2291</v>
      </c>
      <c r="J60" s="28">
        <f t="shared" si="25"/>
        <v>1979</v>
      </c>
      <c r="K60" s="28">
        <f t="shared" si="25"/>
        <v>1997</v>
      </c>
      <c r="L60" s="147">
        <f t="shared" si="2"/>
        <v>0.91</v>
      </c>
      <c r="M60" s="147">
        <f t="shared" si="3"/>
        <v>64.09</v>
      </c>
    </row>
    <row r="61" spans="1:13" x14ac:dyDescent="0.3">
      <c r="A61" s="26" t="s">
        <v>93</v>
      </c>
      <c r="B61" s="28">
        <f>B22+B26</f>
        <v>1019</v>
      </c>
      <c r="C61" s="28">
        <f t="shared" ref="C61:K61" si="26">C22+C26</f>
        <v>1018</v>
      </c>
      <c r="D61" s="28">
        <f t="shared" si="26"/>
        <v>1234</v>
      </c>
      <c r="E61" s="28">
        <f t="shared" si="26"/>
        <v>1495</v>
      </c>
      <c r="F61" s="28">
        <f t="shared" si="26"/>
        <v>994</v>
      </c>
      <c r="G61" s="28">
        <f t="shared" si="26"/>
        <v>1122</v>
      </c>
      <c r="H61" s="28">
        <f t="shared" si="26"/>
        <v>1237</v>
      </c>
      <c r="I61" s="28">
        <f t="shared" si="26"/>
        <v>1674</v>
      </c>
      <c r="J61" s="28">
        <f t="shared" si="26"/>
        <v>1138</v>
      </c>
      <c r="K61" s="28">
        <f t="shared" si="26"/>
        <v>964</v>
      </c>
      <c r="L61" s="147">
        <f>ROUND(ABS(K61-J61)/J61*100,2)</f>
        <v>15.29</v>
      </c>
      <c r="M61" s="147">
        <f>ROUND(ABS(K61-B61)/B61*100,2)</f>
        <v>5.4</v>
      </c>
    </row>
    <row r="62" spans="1:13" x14ac:dyDescent="0.3">
      <c r="A62" s="26" t="s">
        <v>24</v>
      </c>
      <c r="B62" s="28">
        <f>B24+B14</f>
        <v>168</v>
      </c>
      <c r="C62" s="28">
        <f t="shared" ref="C62:K62" si="27">C24+C14</f>
        <v>181</v>
      </c>
      <c r="D62" s="28">
        <f t="shared" si="27"/>
        <v>225</v>
      </c>
      <c r="E62" s="28">
        <f t="shared" si="27"/>
        <v>301</v>
      </c>
      <c r="F62" s="28">
        <f t="shared" si="27"/>
        <v>392</v>
      </c>
      <c r="G62" s="28">
        <f t="shared" si="27"/>
        <v>579</v>
      </c>
      <c r="H62" s="28">
        <f t="shared" si="27"/>
        <v>660</v>
      </c>
      <c r="I62" s="28">
        <f t="shared" si="27"/>
        <v>609</v>
      </c>
      <c r="J62" s="28">
        <f t="shared" si="27"/>
        <v>812</v>
      </c>
      <c r="K62" s="28">
        <f t="shared" si="27"/>
        <v>973</v>
      </c>
      <c r="L62" s="147">
        <f t="shared" si="2"/>
        <v>19.829999999999998</v>
      </c>
      <c r="M62" s="147">
        <f t="shared" si="3"/>
        <v>479.17</v>
      </c>
    </row>
    <row r="63" spans="1:13" x14ac:dyDescent="0.3">
      <c r="A63" s="141" t="s">
        <v>34</v>
      </c>
      <c r="B63" s="145">
        <f>B55+B53+B37</f>
        <v>20800</v>
      </c>
      <c r="C63" s="145">
        <f t="shared" ref="C63:K63" si="28">C55+C53+C37</f>
        <v>19808</v>
      </c>
      <c r="D63" s="145">
        <f t="shared" si="28"/>
        <v>20898</v>
      </c>
      <c r="E63" s="145">
        <f t="shared" si="28"/>
        <v>20975</v>
      </c>
      <c r="F63" s="145">
        <f t="shared" si="28"/>
        <v>20559</v>
      </c>
      <c r="G63" s="145">
        <f t="shared" si="28"/>
        <v>22326</v>
      </c>
      <c r="H63" s="145">
        <f t="shared" si="28"/>
        <v>22732</v>
      </c>
      <c r="I63" s="145">
        <f t="shared" si="28"/>
        <v>22247</v>
      </c>
      <c r="J63" s="145">
        <f t="shared" si="28"/>
        <v>21041</v>
      </c>
      <c r="K63" s="145">
        <f t="shared" si="28"/>
        <v>22211</v>
      </c>
      <c r="L63" s="146">
        <f t="shared" si="2"/>
        <v>5.56</v>
      </c>
      <c r="M63" s="146">
        <f t="shared" si="3"/>
        <v>6.78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E4DE3-DAB6-4743-8F31-27155BB1B623}">
  <sheetPr>
    <tabColor rgb="FF00B050"/>
  </sheetPr>
  <dimension ref="A1:N28"/>
  <sheetViews>
    <sheetView workbookViewId="0">
      <selection activeCell="L28" sqref="L28"/>
    </sheetView>
  </sheetViews>
  <sheetFormatPr defaultRowHeight="14.4" x14ac:dyDescent="0.3"/>
  <cols>
    <col min="1" max="1" width="19.5546875" customWidth="1"/>
    <col min="2" max="11" width="10.33203125" customWidth="1"/>
    <col min="12" max="12" width="12.44140625" customWidth="1"/>
    <col min="13" max="13" width="12.88671875" customWidth="1"/>
  </cols>
  <sheetData>
    <row r="1" spans="1:13" x14ac:dyDescent="0.3">
      <c r="A1" t="s">
        <v>4</v>
      </c>
      <c r="B1" t="s">
        <v>119</v>
      </c>
    </row>
    <row r="3" spans="1:13" x14ac:dyDescent="0.3">
      <c r="A3" t="s">
        <v>133</v>
      </c>
      <c r="B3" t="s">
        <v>102</v>
      </c>
    </row>
    <row r="4" spans="1:13" x14ac:dyDescent="0.3">
      <c r="A4" t="s">
        <v>33</v>
      </c>
      <c r="B4" s="171" t="s">
        <v>0</v>
      </c>
      <c r="C4" s="171" t="s">
        <v>1</v>
      </c>
      <c r="D4" s="171" t="s">
        <v>2</v>
      </c>
      <c r="E4" s="171" t="s">
        <v>3</v>
      </c>
      <c r="F4" s="171" t="s">
        <v>116</v>
      </c>
      <c r="G4" s="171" t="s">
        <v>117</v>
      </c>
      <c r="H4" s="171" t="s">
        <v>118</v>
      </c>
      <c r="I4" s="171" t="s">
        <v>32</v>
      </c>
      <c r="J4" s="171" t="s">
        <v>142</v>
      </c>
      <c r="K4" s="171" t="s">
        <v>143</v>
      </c>
    </row>
    <row r="5" spans="1:13" x14ac:dyDescent="0.3">
      <c r="A5" t="s">
        <v>12</v>
      </c>
      <c r="B5">
        <v>22144</v>
      </c>
      <c r="C5">
        <v>23001</v>
      </c>
      <c r="D5">
        <v>24400</v>
      </c>
      <c r="E5">
        <v>25532</v>
      </c>
      <c r="F5">
        <v>26806</v>
      </c>
      <c r="G5">
        <v>28540</v>
      </c>
      <c r="H5">
        <v>29712</v>
      </c>
      <c r="I5">
        <v>29140</v>
      </c>
      <c r="J5">
        <v>30379</v>
      </c>
      <c r="K5">
        <v>31696</v>
      </c>
    </row>
    <row r="6" spans="1:13" x14ac:dyDescent="0.3">
      <c r="A6" t="s">
        <v>9</v>
      </c>
      <c r="B6">
        <v>116748</v>
      </c>
      <c r="C6">
        <v>123425</v>
      </c>
      <c r="D6">
        <v>132541</v>
      </c>
      <c r="E6">
        <v>140653</v>
      </c>
      <c r="F6">
        <v>151144</v>
      </c>
      <c r="G6">
        <v>160608</v>
      </c>
      <c r="H6">
        <v>172598</v>
      </c>
      <c r="I6">
        <v>176918</v>
      </c>
      <c r="J6">
        <v>191110</v>
      </c>
      <c r="K6">
        <v>208607</v>
      </c>
    </row>
    <row r="7" spans="1:13" x14ac:dyDescent="0.3">
      <c r="A7" t="s">
        <v>23</v>
      </c>
      <c r="B7">
        <v>36108</v>
      </c>
      <c r="C7">
        <v>38435</v>
      </c>
      <c r="D7">
        <v>40563</v>
      </c>
      <c r="E7">
        <v>41183</v>
      </c>
      <c r="F7">
        <v>41114</v>
      </c>
      <c r="G7">
        <v>42799</v>
      </c>
      <c r="H7">
        <v>44693</v>
      </c>
      <c r="I7">
        <v>44676</v>
      </c>
      <c r="J7">
        <v>46203</v>
      </c>
      <c r="K7">
        <v>49556</v>
      </c>
    </row>
    <row r="8" spans="1:13" x14ac:dyDescent="0.3">
      <c r="A8" t="s">
        <v>19</v>
      </c>
      <c r="B8">
        <v>30715</v>
      </c>
      <c r="C8">
        <v>31743</v>
      </c>
      <c r="D8">
        <v>33258</v>
      </c>
      <c r="E8">
        <v>34999</v>
      </c>
      <c r="F8">
        <v>37632</v>
      </c>
      <c r="G8">
        <v>39437</v>
      </c>
      <c r="H8">
        <v>41526</v>
      </c>
      <c r="I8">
        <v>42891</v>
      </c>
      <c r="J8">
        <v>44917</v>
      </c>
      <c r="K8">
        <v>46548</v>
      </c>
    </row>
    <row r="9" spans="1:13" x14ac:dyDescent="0.3">
      <c r="A9" t="s">
        <v>26</v>
      </c>
      <c r="B9">
        <v>11944</v>
      </c>
      <c r="C9">
        <v>12891</v>
      </c>
      <c r="D9">
        <v>13764</v>
      </c>
      <c r="E9">
        <v>14045</v>
      </c>
      <c r="F9">
        <v>14975</v>
      </c>
      <c r="G9">
        <v>16196</v>
      </c>
      <c r="H9">
        <v>17033</v>
      </c>
      <c r="I9">
        <v>17276</v>
      </c>
      <c r="J9">
        <v>18005</v>
      </c>
      <c r="K9">
        <v>19171</v>
      </c>
    </row>
    <row r="10" spans="1:13" x14ac:dyDescent="0.3">
      <c r="A10" t="s">
        <v>6</v>
      </c>
      <c r="B10">
        <v>23987</v>
      </c>
      <c r="C10">
        <v>25261</v>
      </c>
      <c r="D10">
        <v>26526</v>
      </c>
      <c r="E10">
        <v>28070</v>
      </c>
      <c r="F10">
        <v>29351</v>
      </c>
      <c r="G10">
        <v>31306</v>
      </c>
      <c r="H10">
        <v>31943</v>
      </c>
      <c r="I10">
        <v>32890</v>
      </c>
      <c r="J10">
        <v>35583</v>
      </c>
      <c r="K10">
        <v>37533</v>
      </c>
    </row>
    <row r="11" spans="1:13" x14ac:dyDescent="0.3">
      <c r="A11" t="s">
        <v>20</v>
      </c>
      <c r="B11">
        <v>53465</v>
      </c>
      <c r="C11">
        <v>56642</v>
      </c>
      <c r="D11">
        <v>62482</v>
      </c>
      <c r="E11">
        <v>65513</v>
      </c>
      <c r="F11">
        <v>68577</v>
      </c>
      <c r="G11">
        <v>71614</v>
      </c>
      <c r="H11">
        <v>73979</v>
      </c>
      <c r="I11">
        <v>76206</v>
      </c>
      <c r="J11">
        <v>79028</v>
      </c>
      <c r="K11">
        <v>84336</v>
      </c>
    </row>
    <row r="12" spans="1:13" x14ac:dyDescent="0.3">
      <c r="A12" t="s">
        <v>16</v>
      </c>
      <c r="B12">
        <v>32420</v>
      </c>
      <c r="C12">
        <v>33617</v>
      </c>
      <c r="D12">
        <v>35077</v>
      </c>
      <c r="E12">
        <v>37770</v>
      </c>
      <c r="F12">
        <v>40915</v>
      </c>
      <c r="G12">
        <v>43733</v>
      </c>
      <c r="H12">
        <v>45209</v>
      </c>
      <c r="I12">
        <v>45239</v>
      </c>
      <c r="J12">
        <v>47928</v>
      </c>
      <c r="K12">
        <v>51697</v>
      </c>
    </row>
    <row r="13" spans="1:13" x14ac:dyDescent="0.3">
      <c r="A13" t="s">
        <v>34</v>
      </c>
      <c r="B13">
        <v>327531</v>
      </c>
      <c r="C13">
        <v>345015</v>
      </c>
      <c r="D13">
        <v>368611</v>
      </c>
      <c r="E13">
        <v>387765</v>
      </c>
      <c r="F13">
        <v>410514</v>
      </c>
      <c r="G13">
        <v>434233</v>
      </c>
      <c r="H13">
        <v>456693</v>
      </c>
      <c r="I13">
        <v>465236</v>
      </c>
      <c r="J13">
        <v>493153</v>
      </c>
      <c r="K13">
        <v>529144</v>
      </c>
    </row>
    <row r="15" spans="1:13" x14ac:dyDescent="0.3">
      <c r="A15" s="1" t="s">
        <v>190</v>
      </c>
    </row>
    <row r="16" spans="1:13" ht="28.8" x14ac:dyDescent="0.3">
      <c r="A16" s="30" t="s">
        <v>111</v>
      </c>
      <c r="B16" s="158" t="str">
        <f>B4</f>
        <v>2013</v>
      </c>
      <c r="C16" s="158" t="str">
        <f t="shared" ref="C16:K16" si="0">C4</f>
        <v>2014</v>
      </c>
      <c r="D16" s="158" t="str">
        <f t="shared" si="0"/>
        <v>2015</v>
      </c>
      <c r="E16" s="158" t="str">
        <f t="shared" si="0"/>
        <v>2016</v>
      </c>
      <c r="F16" s="158" t="str">
        <f t="shared" si="0"/>
        <v>2017</v>
      </c>
      <c r="G16" s="158" t="str">
        <f t="shared" si="0"/>
        <v>2018</v>
      </c>
      <c r="H16" s="158" t="str">
        <f t="shared" si="0"/>
        <v>2019</v>
      </c>
      <c r="I16" s="158" t="str">
        <f t="shared" si="0"/>
        <v>2020</v>
      </c>
      <c r="J16" s="158" t="str">
        <f t="shared" si="0"/>
        <v>2021</v>
      </c>
      <c r="K16" s="158" t="str">
        <f t="shared" si="0"/>
        <v>2022</v>
      </c>
      <c r="L16" s="158" t="s">
        <v>179</v>
      </c>
      <c r="M16" s="158" t="s">
        <v>180</v>
      </c>
    </row>
    <row r="17" spans="1:14" x14ac:dyDescent="0.3">
      <c r="A17" s="141" t="s">
        <v>70</v>
      </c>
      <c r="B17" s="145">
        <f>B18+B19+B20</f>
        <v>66508</v>
      </c>
      <c r="C17" s="145">
        <f t="shared" ref="C17:K17" si="1">C18+C19+C20</f>
        <v>69509</v>
      </c>
      <c r="D17" s="145">
        <f t="shared" si="1"/>
        <v>73241</v>
      </c>
      <c r="E17" s="145">
        <f t="shared" si="1"/>
        <v>77347</v>
      </c>
      <c r="F17" s="145">
        <f t="shared" si="1"/>
        <v>82696</v>
      </c>
      <c r="G17" s="145">
        <f t="shared" si="1"/>
        <v>88469</v>
      </c>
      <c r="H17" s="145">
        <f t="shared" si="1"/>
        <v>91954</v>
      </c>
      <c r="I17" s="145">
        <f t="shared" si="1"/>
        <v>91655</v>
      </c>
      <c r="J17" s="145">
        <f t="shared" si="1"/>
        <v>96312</v>
      </c>
      <c r="K17" s="145">
        <f t="shared" si="1"/>
        <v>102564</v>
      </c>
      <c r="L17" s="146">
        <f>ROUND(ABS(K17-J17)/J17*100,2)</f>
        <v>6.49</v>
      </c>
      <c r="M17" s="146">
        <f>ROUND(ABS(K17-B17)/B17*100,2)</f>
        <v>54.21</v>
      </c>
      <c r="N17" s="8">
        <f>K17/$K$28</f>
        <v>0.19383003492433062</v>
      </c>
    </row>
    <row r="18" spans="1:14" x14ac:dyDescent="0.3">
      <c r="A18" s="26" t="s">
        <v>12</v>
      </c>
      <c r="B18" s="28">
        <f>B5</f>
        <v>22144</v>
      </c>
      <c r="C18" s="28">
        <f t="shared" ref="C18:K18" si="2">C5</f>
        <v>23001</v>
      </c>
      <c r="D18" s="28">
        <f t="shared" si="2"/>
        <v>24400</v>
      </c>
      <c r="E18" s="28">
        <f t="shared" si="2"/>
        <v>25532</v>
      </c>
      <c r="F18" s="28">
        <f t="shared" si="2"/>
        <v>26806</v>
      </c>
      <c r="G18" s="28">
        <f t="shared" si="2"/>
        <v>28540</v>
      </c>
      <c r="H18" s="28">
        <f t="shared" si="2"/>
        <v>29712</v>
      </c>
      <c r="I18" s="28">
        <f t="shared" si="2"/>
        <v>29140</v>
      </c>
      <c r="J18" s="28">
        <f t="shared" si="2"/>
        <v>30379</v>
      </c>
      <c r="K18" s="28">
        <f t="shared" si="2"/>
        <v>31696</v>
      </c>
      <c r="L18" s="147">
        <f t="shared" ref="L18:L28" si="3">ROUND(ABS(K18-J18)/J18*100,2)</f>
        <v>4.34</v>
      </c>
      <c r="M18" s="147">
        <f t="shared" ref="M18:M28" si="4">ROUND(ABS(K18-B18)/B18*100,2)</f>
        <v>43.14</v>
      </c>
      <c r="N18" s="8">
        <f t="shared" ref="N18:N28" si="5">K18/$K$28</f>
        <v>5.9900518573394013E-2</v>
      </c>
    </row>
    <row r="19" spans="1:14" x14ac:dyDescent="0.3">
      <c r="A19" s="26" t="s">
        <v>26</v>
      </c>
      <c r="B19" s="28">
        <f>B9</f>
        <v>11944</v>
      </c>
      <c r="C19" s="28">
        <f t="shared" ref="C19:K19" si="6">C9</f>
        <v>12891</v>
      </c>
      <c r="D19" s="28">
        <f t="shared" si="6"/>
        <v>13764</v>
      </c>
      <c r="E19" s="28">
        <f t="shared" si="6"/>
        <v>14045</v>
      </c>
      <c r="F19" s="28">
        <f t="shared" si="6"/>
        <v>14975</v>
      </c>
      <c r="G19" s="28">
        <f t="shared" si="6"/>
        <v>16196</v>
      </c>
      <c r="H19" s="28">
        <f t="shared" si="6"/>
        <v>17033</v>
      </c>
      <c r="I19" s="28">
        <f t="shared" si="6"/>
        <v>17276</v>
      </c>
      <c r="J19" s="28">
        <f t="shared" si="6"/>
        <v>18005</v>
      </c>
      <c r="K19" s="28">
        <f t="shared" si="6"/>
        <v>19171</v>
      </c>
      <c r="L19" s="147">
        <f t="shared" si="3"/>
        <v>6.48</v>
      </c>
      <c r="M19" s="147">
        <f t="shared" si="4"/>
        <v>60.51</v>
      </c>
      <c r="N19" s="8">
        <f t="shared" si="5"/>
        <v>3.6230213325673159E-2</v>
      </c>
    </row>
    <row r="20" spans="1:14" x14ac:dyDescent="0.3">
      <c r="A20" s="26" t="s">
        <v>16</v>
      </c>
      <c r="B20" s="28">
        <f>B12</f>
        <v>32420</v>
      </c>
      <c r="C20" s="28">
        <f t="shared" ref="C20:K20" si="7">C12</f>
        <v>33617</v>
      </c>
      <c r="D20" s="28">
        <f t="shared" si="7"/>
        <v>35077</v>
      </c>
      <c r="E20" s="28">
        <f t="shared" si="7"/>
        <v>37770</v>
      </c>
      <c r="F20" s="28">
        <f t="shared" si="7"/>
        <v>40915</v>
      </c>
      <c r="G20" s="28">
        <f t="shared" si="7"/>
        <v>43733</v>
      </c>
      <c r="H20" s="28">
        <f t="shared" si="7"/>
        <v>45209</v>
      </c>
      <c r="I20" s="28">
        <f t="shared" si="7"/>
        <v>45239</v>
      </c>
      <c r="J20" s="28">
        <f t="shared" si="7"/>
        <v>47928</v>
      </c>
      <c r="K20" s="28">
        <f t="shared" si="7"/>
        <v>51697</v>
      </c>
      <c r="L20" s="147">
        <f t="shared" si="3"/>
        <v>7.86</v>
      </c>
      <c r="M20" s="147">
        <f t="shared" si="4"/>
        <v>59.46</v>
      </c>
      <c r="N20" s="8">
        <f t="shared" si="5"/>
        <v>9.7699303025263445E-2</v>
      </c>
    </row>
    <row r="21" spans="1:14" x14ac:dyDescent="0.3">
      <c r="A21" s="141" t="s">
        <v>9</v>
      </c>
      <c r="B21" s="145">
        <f>B22</f>
        <v>116748</v>
      </c>
      <c r="C21" s="145">
        <f t="shared" ref="C21:K21" si="8">C22</f>
        <v>123425</v>
      </c>
      <c r="D21" s="145">
        <f t="shared" si="8"/>
        <v>132541</v>
      </c>
      <c r="E21" s="145">
        <f t="shared" si="8"/>
        <v>140653</v>
      </c>
      <c r="F21" s="145">
        <f t="shared" si="8"/>
        <v>151144</v>
      </c>
      <c r="G21" s="145">
        <f t="shared" si="8"/>
        <v>160608</v>
      </c>
      <c r="H21" s="145">
        <f t="shared" si="8"/>
        <v>172598</v>
      </c>
      <c r="I21" s="145">
        <f t="shared" si="8"/>
        <v>176918</v>
      </c>
      <c r="J21" s="145">
        <f t="shared" si="8"/>
        <v>191110</v>
      </c>
      <c r="K21" s="145">
        <f t="shared" si="8"/>
        <v>208607</v>
      </c>
      <c r="L21" s="146">
        <f t="shared" si="3"/>
        <v>9.16</v>
      </c>
      <c r="M21" s="146">
        <f t="shared" si="4"/>
        <v>78.680000000000007</v>
      </c>
      <c r="N21" s="8">
        <f t="shared" si="5"/>
        <v>0.3942348396655731</v>
      </c>
    </row>
    <row r="22" spans="1:14" x14ac:dyDescent="0.3">
      <c r="A22" s="26" t="s">
        <v>9</v>
      </c>
      <c r="B22" s="28">
        <f>B6</f>
        <v>116748</v>
      </c>
      <c r="C22" s="28">
        <f t="shared" ref="C22:K22" si="9">C6</f>
        <v>123425</v>
      </c>
      <c r="D22" s="28">
        <f t="shared" si="9"/>
        <v>132541</v>
      </c>
      <c r="E22" s="28">
        <f t="shared" si="9"/>
        <v>140653</v>
      </c>
      <c r="F22" s="28">
        <f t="shared" si="9"/>
        <v>151144</v>
      </c>
      <c r="G22" s="28">
        <f t="shared" si="9"/>
        <v>160608</v>
      </c>
      <c r="H22" s="28">
        <f t="shared" si="9"/>
        <v>172598</v>
      </c>
      <c r="I22" s="28">
        <f t="shared" si="9"/>
        <v>176918</v>
      </c>
      <c r="J22" s="28">
        <f t="shared" si="9"/>
        <v>191110</v>
      </c>
      <c r="K22" s="28">
        <f t="shared" si="9"/>
        <v>208607</v>
      </c>
      <c r="L22" s="147">
        <f t="shared" si="3"/>
        <v>9.16</v>
      </c>
      <c r="M22" s="147">
        <f t="shared" si="4"/>
        <v>78.680000000000007</v>
      </c>
      <c r="N22" s="8">
        <f t="shared" si="5"/>
        <v>0.3942348396655731</v>
      </c>
    </row>
    <row r="23" spans="1:14" x14ac:dyDescent="0.3">
      <c r="A23" s="141" t="s">
        <v>71</v>
      </c>
      <c r="B23" s="145">
        <f t="shared" ref="B23:K23" si="10">B24+B26+B27+B25</f>
        <v>144275</v>
      </c>
      <c r="C23" s="145">
        <f t="shared" si="10"/>
        <v>152081</v>
      </c>
      <c r="D23" s="145">
        <f t="shared" si="10"/>
        <v>162829</v>
      </c>
      <c r="E23" s="145">
        <f t="shared" si="10"/>
        <v>169765</v>
      </c>
      <c r="F23" s="145">
        <f t="shared" si="10"/>
        <v>176674</v>
      </c>
      <c r="G23" s="145">
        <f t="shared" si="10"/>
        <v>185156</v>
      </c>
      <c r="H23" s="145">
        <f t="shared" si="10"/>
        <v>192141</v>
      </c>
      <c r="I23" s="145">
        <f t="shared" si="10"/>
        <v>196663</v>
      </c>
      <c r="J23" s="145">
        <f t="shared" si="10"/>
        <v>205731</v>
      </c>
      <c r="K23" s="145">
        <f t="shared" si="10"/>
        <v>217973</v>
      </c>
      <c r="L23" s="146">
        <f t="shared" si="3"/>
        <v>5.95</v>
      </c>
      <c r="M23" s="146">
        <f t="shared" si="4"/>
        <v>51.08</v>
      </c>
      <c r="N23" s="8">
        <f t="shared" si="5"/>
        <v>0.4119351254100963</v>
      </c>
    </row>
    <row r="24" spans="1:14" x14ac:dyDescent="0.3">
      <c r="A24" s="26" t="s">
        <v>23</v>
      </c>
      <c r="B24" s="28">
        <f>B7</f>
        <v>36108</v>
      </c>
      <c r="C24" s="28">
        <f t="shared" ref="C24:K25" si="11">C7</f>
        <v>38435</v>
      </c>
      <c r="D24" s="28">
        <f t="shared" si="11"/>
        <v>40563</v>
      </c>
      <c r="E24" s="28">
        <f t="shared" si="11"/>
        <v>41183</v>
      </c>
      <c r="F24" s="28">
        <f t="shared" si="11"/>
        <v>41114</v>
      </c>
      <c r="G24" s="28">
        <f t="shared" si="11"/>
        <v>42799</v>
      </c>
      <c r="H24" s="28">
        <f t="shared" si="11"/>
        <v>44693</v>
      </c>
      <c r="I24" s="28">
        <f t="shared" si="11"/>
        <v>44676</v>
      </c>
      <c r="J24" s="28">
        <f t="shared" si="11"/>
        <v>46203</v>
      </c>
      <c r="K24" s="28">
        <f t="shared" si="11"/>
        <v>49556</v>
      </c>
      <c r="L24" s="147">
        <f t="shared" si="3"/>
        <v>7.26</v>
      </c>
      <c r="M24" s="147">
        <f t="shared" si="4"/>
        <v>37.24</v>
      </c>
      <c r="N24" s="8">
        <f t="shared" si="5"/>
        <v>9.3653145457569212E-2</v>
      </c>
    </row>
    <row r="25" spans="1:14" x14ac:dyDescent="0.3">
      <c r="A25" s="26" t="s">
        <v>19</v>
      </c>
      <c r="B25" s="28">
        <f>B8</f>
        <v>30715</v>
      </c>
      <c r="C25" s="28">
        <f t="shared" si="11"/>
        <v>31743</v>
      </c>
      <c r="D25" s="28">
        <f t="shared" si="11"/>
        <v>33258</v>
      </c>
      <c r="E25" s="28">
        <f t="shared" si="11"/>
        <v>34999</v>
      </c>
      <c r="F25" s="28">
        <f t="shared" si="11"/>
        <v>37632</v>
      </c>
      <c r="G25" s="28">
        <f t="shared" si="11"/>
        <v>39437</v>
      </c>
      <c r="H25" s="28">
        <f t="shared" si="11"/>
        <v>41526</v>
      </c>
      <c r="I25" s="28">
        <f t="shared" si="11"/>
        <v>42891</v>
      </c>
      <c r="J25" s="28">
        <f t="shared" si="11"/>
        <v>44917</v>
      </c>
      <c r="K25" s="28">
        <f t="shared" si="11"/>
        <v>46548</v>
      </c>
      <c r="L25" s="147">
        <f>ROUND(ABS(K25-J25)/J25*100,2)</f>
        <v>3.63</v>
      </c>
      <c r="M25" s="147">
        <f>ROUND(ABS(K25-B25)/B25*100,2)</f>
        <v>51.55</v>
      </c>
      <c r="N25" s="8">
        <f t="shared" si="5"/>
        <v>8.7968492508655488E-2</v>
      </c>
    </row>
    <row r="26" spans="1:14" x14ac:dyDescent="0.3">
      <c r="A26" s="26" t="s">
        <v>6</v>
      </c>
      <c r="B26" s="28">
        <f>B10</f>
        <v>23987</v>
      </c>
      <c r="C26" s="28">
        <f t="shared" ref="C26:K27" si="12">C10</f>
        <v>25261</v>
      </c>
      <c r="D26" s="28">
        <f t="shared" si="12"/>
        <v>26526</v>
      </c>
      <c r="E26" s="28">
        <f t="shared" si="12"/>
        <v>28070</v>
      </c>
      <c r="F26" s="28">
        <f t="shared" si="12"/>
        <v>29351</v>
      </c>
      <c r="G26" s="28">
        <f t="shared" si="12"/>
        <v>31306</v>
      </c>
      <c r="H26" s="28">
        <f t="shared" si="12"/>
        <v>31943</v>
      </c>
      <c r="I26" s="28">
        <f t="shared" si="12"/>
        <v>32890</v>
      </c>
      <c r="J26" s="28">
        <f t="shared" si="12"/>
        <v>35583</v>
      </c>
      <c r="K26" s="28">
        <f t="shared" si="12"/>
        <v>37533</v>
      </c>
      <c r="L26" s="147">
        <f>ROUND(ABS(K26-J26)/J26*100,2)</f>
        <v>5.48</v>
      </c>
      <c r="M26" s="147">
        <f>ROUND(ABS(K26-B26)/B26*100,2)</f>
        <v>56.47</v>
      </c>
      <c r="N26" s="8">
        <f t="shared" si="5"/>
        <v>7.0931542264487543E-2</v>
      </c>
    </row>
    <row r="27" spans="1:14" x14ac:dyDescent="0.3">
      <c r="A27" s="26" t="s">
        <v>20</v>
      </c>
      <c r="B27" s="28">
        <f>B11</f>
        <v>53465</v>
      </c>
      <c r="C27" s="28">
        <f t="shared" si="12"/>
        <v>56642</v>
      </c>
      <c r="D27" s="28">
        <f t="shared" si="12"/>
        <v>62482</v>
      </c>
      <c r="E27" s="28">
        <f t="shared" si="12"/>
        <v>65513</v>
      </c>
      <c r="F27" s="28">
        <f t="shared" si="12"/>
        <v>68577</v>
      </c>
      <c r="G27" s="28">
        <f t="shared" si="12"/>
        <v>71614</v>
      </c>
      <c r="H27" s="28">
        <f t="shared" si="12"/>
        <v>73979</v>
      </c>
      <c r="I27" s="28">
        <f t="shared" si="12"/>
        <v>76206</v>
      </c>
      <c r="J27" s="28">
        <f t="shared" si="12"/>
        <v>79028</v>
      </c>
      <c r="K27" s="28">
        <f t="shared" si="12"/>
        <v>84336</v>
      </c>
      <c r="L27" s="147">
        <f>ROUND(ABS(K27-J27)/J27*100,2)</f>
        <v>6.72</v>
      </c>
      <c r="M27" s="147">
        <f>ROUND(ABS(K27-B27)/B27*100,2)</f>
        <v>57.74</v>
      </c>
      <c r="N27" s="8">
        <f t="shared" si="5"/>
        <v>0.15938194517938406</v>
      </c>
    </row>
    <row r="28" spans="1:14" x14ac:dyDescent="0.3">
      <c r="A28" s="141" t="s">
        <v>34</v>
      </c>
      <c r="B28" s="145">
        <f>B17+B21+B23</f>
        <v>327531</v>
      </c>
      <c r="C28" s="145">
        <f t="shared" ref="C28:K28" si="13">C17+C21+C23</f>
        <v>345015</v>
      </c>
      <c r="D28" s="145">
        <f t="shared" si="13"/>
        <v>368611</v>
      </c>
      <c r="E28" s="145">
        <f t="shared" si="13"/>
        <v>387765</v>
      </c>
      <c r="F28" s="145">
        <f t="shared" si="13"/>
        <v>410514</v>
      </c>
      <c r="G28" s="145">
        <f t="shared" si="13"/>
        <v>434233</v>
      </c>
      <c r="H28" s="145">
        <f t="shared" si="13"/>
        <v>456693</v>
      </c>
      <c r="I28" s="145">
        <f t="shared" si="13"/>
        <v>465236</v>
      </c>
      <c r="J28" s="145">
        <f t="shared" si="13"/>
        <v>493153</v>
      </c>
      <c r="K28" s="145">
        <f t="shared" si="13"/>
        <v>529144</v>
      </c>
      <c r="L28" s="146">
        <f t="shared" si="3"/>
        <v>7.3</v>
      </c>
      <c r="M28" s="146">
        <f t="shared" si="4"/>
        <v>61.56</v>
      </c>
      <c r="N28" s="8">
        <f t="shared" si="5"/>
        <v>1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4BCAF-BE20-41C5-ACD2-37DFBC79E936}">
  <sheetPr>
    <tabColor rgb="FF00B050"/>
  </sheetPr>
  <dimension ref="A1:O33"/>
  <sheetViews>
    <sheetView workbookViewId="0">
      <selection activeCell="M25" sqref="M25"/>
    </sheetView>
  </sheetViews>
  <sheetFormatPr defaultRowHeight="14.4" x14ac:dyDescent="0.3"/>
  <cols>
    <col min="1" max="1" width="33.44140625" customWidth="1"/>
    <col min="2" max="11" width="10" customWidth="1"/>
    <col min="12" max="12" width="12.5546875" customWidth="1"/>
    <col min="13" max="13" width="12.33203125" customWidth="1"/>
  </cols>
  <sheetData>
    <row r="1" spans="1:13" x14ac:dyDescent="0.3">
      <c r="A1" t="s">
        <v>4</v>
      </c>
      <c r="B1" t="s">
        <v>119</v>
      </c>
    </row>
    <row r="3" spans="1:13" x14ac:dyDescent="0.3">
      <c r="A3" t="s">
        <v>103</v>
      </c>
      <c r="B3" t="s">
        <v>102</v>
      </c>
    </row>
    <row r="4" spans="1:13" x14ac:dyDescent="0.3">
      <c r="A4" t="s">
        <v>33</v>
      </c>
      <c r="B4" s="171" t="s">
        <v>0</v>
      </c>
      <c r="C4" s="171" t="s">
        <v>1</v>
      </c>
      <c r="D4" s="171" t="s">
        <v>2</v>
      </c>
      <c r="E4" s="171" t="s">
        <v>3</v>
      </c>
      <c r="F4" s="171" t="s">
        <v>116</v>
      </c>
      <c r="G4" s="171" t="s">
        <v>117</v>
      </c>
      <c r="H4" s="171" t="s">
        <v>118</v>
      </c>
      <c r="I4" s="171" t="s">
        <v>32</v>
      </c>
      <c r="J4" s="171" t="s">
        <v>142</v>
      </c>
      <c r="K4" s="171" t="s">
        <v>143</v>
      </c>
    </row>
    <row r="5" spans="1:13" x14ac:dyDescent="0.3">
      <c r="A5" t="s">
        <v>12</v>
      </c>
      <c r="B5">
        <v>19671</v>
      </c>
      <c r="C5">
        <v>20491</v>
      </c>
      <c r="D5">
        <v>21507</v>
      </c>
      <c r="E5">
        <v>22367</v>
      </c>
      <c r="F5">
        <v>24176</v>
      </c>
      <c r="G5">
        <v>25739</v>
      </c>
      <c r="H5">
        <v>27077</v>
      </c>
      <c r="I5">
        <v>26805</v>
      </c>
      <c r="J5">
        <v>27974</v>
      </c>
      <c r="K5">
        <v>28434</v>
      </c>
    </row>
    <row r="6" spans="1:13" x14ac:dyDescent="0.3">
      <c r="A6" t="s">
        <v>9</v>
      </c>
      <c r="B6">
        <v>102231</v>
      </c>
      <c r="C6">
        <v>108809</v>
      </c>
      <c r="D6">
        <v>117783</v>
      </c>
      <c r="E6">
        <v>125949</v>
      </c>
      <c r="F6">
        <v>137186</v>
      </c>
      <c r="G6">
        <v>146073</v>
      </c>
      <c r="H6">
        <v>156779</v>
      </c>
      <c r="I6">
        <v>162696</v>
      </c>
      <c r="J6">
        <v>176923</v>
      </c>
      <c r="K6">
        <v>193464</v>
      </c>
    </row>
    <row r="7" spans="1:13" x14ac:dyDescent="0.3">
      <c r="A7" t="s">
        <v>23</v>
      </c>
      <c r="B7">
        <v>32470</v>
      </c>
      <c r="C7">
        <v>34730</v>
      </c>
      <c r="D7">
        <v>36952</v>
      </c>
      <c r="E7">
        <v>37602</v>
      </c>
      <c r="F7">
        <v>37065</v>
      </c>
      <c r="G7">
        <v>38684</v>
      </c>
      <c r="H7">
        <v>40341</v>
      </c>
      <c r="I7">
        <v>41297</v>
      </c>
      <c r="J7">
        <v>42878</v>
      </c>
      <c r="K7">
        <v>46084</v>
      </c>
    </row>
    <row r="8" spans="1:13" x14ac:dyDescent="0.3">
      <c r="A8" t="s">
        <v>19</v>
      </c>
      <c r="B8">
        <v>27341</v>
      </c>
      <c r="C8">
        <v>28497</v>
      </c>
      <c r="D8">
        <v>29840</v>
      </c>
      <c r="E8">
        <v>31522</v>
      </c>
      <c r="F8">
        <v>33810</v>
      </c>
      <c r="G8">
        <v>35377</v>
      </c>
      <c r="H8">
        <v>37137</v>
      </c>
      <c r="I8">
        <v>39472</v>
      </c>
      <c r="J8">
        <v>41434</v>
      </c>
      <c r="K8">
        <v>42731</v>
      </c>
    </row>
    <row r="9" spans="1:13" x14ac:dyDescent="0.3">
      <c r="A9" t="s">
        <v>26</v>
      </c>
      <c r="B9">
        <v>11076</v>
      </c>
      <c r="C9">
        <v>11758</v>
      </c>
      <c r="D9">
        <v>12526</v>
      </c>
      <c r="E9">
        <v>12910</v>
      </c>
      <c r="F9">
        <v>13749</v>
      </c>
      <c r="G9">
        <v>14880</v>
      </c>
      <c r="H9">
        <v>15807</v>
      </c>
      <c r="I9">
        <v>16152</v>
      </c>
      <c r="J9">
        <v>17022</v>
      </c>
      <c r="K9">
        <v>18047</v>
      </c>
    </row>
    <row r="10" spans="1:13" x14ac:dyDescent="0.3">
      <c r="A10" t="s">
        <v>6</v>
      </c>
      <c r="B10">
        <v>21866</v>
      </c>
      <c r="C10">
        <v>22788</v>
      </c>
      <c r="D10">
        <v>23761</v>
      </c>
      <c r="E10">
        <v>24979</v>
      </c>
      <c r="F10">
        <v>26386</v>
      </c>
      <c r="G10">
        <v>28246</v>
      </c>
      <c r="H10">
        <v>29143</v>
      </c>
      <c r="I10">
        <v>29842</v>
      </c>
      <c r="J10">
        <v>32209</v>
      </c>
      <c r="K10">
        <v>34037</v>
      </c>
    </row>
    <row r="11" spans="1:13" x14ac:dyDescent="0.3">
      <c r="A11" t="s">
        <v>20</v>
      </c>
      <c r="B11">
        <v>46733</v>
      </c>
      <c r="C11">
        <v>49677</v>
      </c>
      <c r="D11">
        <v>54587</v>
      </c>
      <c r="E11">
        <v>58768</v>
      </c>
      <c r="F11">
        <v>61220</v>
      </c>
      <c r="G11">
        <v>64618</v>
      </c>
      <c r="H11">
        <v>67228</v>
      </c>
      <c r="I11">
        <v>69009</v>
      </c>
      <c r="J11">
        <v>71661</v>
      </c>
      <c r="K11">
        <v>76263</v>
      </c>
    </row>
    <row r="12" spans="1:13" x14ac:dyDescent="0.3">
      <c r="A12" t="s">
        <v>16</v>
      </c>
      <c r="B12">
        <v>27966</v>
      </c>
      <c r="C12">
        <v>29357</v>
      </c>
      <c r="D12">
        <v>30855</v>
      </c>
      <c r="E12">
        <v>33270</v>
      </c>
      <c r="F12">
        <v>36161</v>
      </c>
      <c r="G12">
        <v>38707</v>
      </c>
      <c r="H12">
        <v>40468</v>
      </c>
      <c r="I12">
        <v>40689</v>
      </c>
      <c r="J12">
        <v>43448</v>
      </c>
      <c r="K12">
        <v>45918</v>
      </c>
    </row>
    <row r="13" spans="1:13" x14ac:dyDescent="0.3">
      <c r="A13" t="s">
        <v>34</v>
      </c>
      <c r="B13">
        <v>289354</v>
      </c>
      <c r="C13">
        <v>306107</v>
      </c>
      <c r="D13">
        <v>327811</v>
      </c>
      <c r="E13">
        <v>347367</v>
      </c>
      <c r="F13">
        <v>369753</v>
      </c>
      <c r="G13">
        <v>392324</v>
      </c>
      <c r="H13">
        <v>413980</v>
      </c>
      <c r="I13">
        <v>425962</v>
      </c>
      <c r="J13">
        <v>453549</v>
      </c>
      <c r="K13">
        <v>484978</v>
      </c>
    </row>
    <row r="15" spans="1:13" x14ac:dyDescent="0.3">
      <c r="A15" s="1" t="s">
        <v>191</v>
      </c>
    </row>
    <row r="16" spans="1:13" ht="28.8" x14ac:dyDescent="0.3">
      <c r="A16" s="30" t="s">
        <v>75</v>
      </c>
      <c r="B16" s="158" t="str">
        <f>B4</f>
        <v>2013</v>
      </c>
      <c r="C16" s="158" t="str">
        <f t="shared" ref="C16:K16" si="0">C4</f>
        <v>2014</v>
      </c>
      <c r="D16" s="158" t="str">
        <f t="shared" si="0"/>
        <v>2015</v>
      </c>
      <c r="E16" s="158" t="str">
        <f t="shared" si="0"/>
        <v>2016</v>
      </c>
      <c r="F16" s="158" t="str">
        <f t="shared" si="0"/>
        <v>2017</v>
      </c>
      <c r="G16" s="158" t="str">
        <f t="shared" si="0"/>
        <v>2018</v>
      </c>
      <c r="H16" s="158" t="str">
        <f t="shared" si="0"/>
        <v>2019</v>
      </c>
      <c r="I16" s="158" t="str">
        <f t="shared" si="0"/>
        <v>2020</v>
      </c>
      <c r="J16" s="158" t="str">
        <f t="shared" si="0"/>
        <v>2021</v>
      </c>
      <c r="K16" s="158" t="str">
        <f t="shared" si="0"/>
        <v>2022</v>
      </c>
      <c r="L16" s="158" t="s">
        <v>180</v>
      </c>
      <c r="M16" s="158" t="s">
        <v>180</v>
      </c>
    </row>
    <row r="17" spans="1:15" x14ac:dyDescent="0.3">
      <c r="A17" s="141" t="s">
        <v>70</v>
      </c>
      <c r="B17" s="145">
        <f>B18+B19+B20</f>
        <v>58713</v>
      </c>
      <c r="C17" s="145">
        <f t="shared" ref="C17:K17" si="1">C18+C19+C20</f>
        <v>61606</v>
      </c>
      <c r="D17" s="145">
        <f t="shared" si="1"/>
        <v>64888</v>
      </c>
      <c r="E17" s="145">
        <f t="shared" si="1"/>
        <v>68547</v>
      </c>
      <c r="F17" s="145">
        <f t="shared" si="1"/>
        <v>74086</v>
      </c>
      <c r="G17" s="145">
        <f t="shared" si="1"/>
        <v>79326</v>
      </c>
      <c r="H17" s="145">
        <f t="shared" si="1"/>
        <v>83352</v>
      </c>
      <c r="I17" s="145">
        <f t="shared" si="1"/>
        <v>83646</v>
      </c>
      <c r="J17" s="145">
        <f t="shared" si="1"/>
        <v>88444</v>
      </c>
      <c r="K17" s="145">
        <f t="shared" si="1"/>
        <v>92399</v>
      </c>
      <c r="L17" s="146">
        <f>ROUND(ABS(K17-J17)/J17*100,2)</f>
        <v>4.47</v>
      </c>
      <c r="M17" s="146">
        <f>ROUND(ABS(K17-B17)/B17*100,2)</f>
        <v>57.37</v>
      </c>
      <c r="N17" s="8"/>
      <c r="O17" s="8">
        <f>K17/$K$28</f>
        <v>0.19052204429891664</v>
      </c>
    </row>
    <row r="18" spans="1:15" x14ac:dyDescent="0.3">
      <c r="A18" s="26" t="s">
        <v>12</v>
      </c>
      <c r="B18" s="28">
        <f>B5</f>
        <v>19671</v>
      </c>
      <c r="C18" s="28">
        <f t="shared" ref="C18:K18" si="2">C5</f>
        <v>20491</v>
      </c>
      <c r="D18" s="28">
        <f t="shared" si="2"/>
        <v>21507</v>
      </c>
      <c r="E18" s="28">
        <f t="shared" si="2"/>
        <v>22367</v>
      </c>
      <c r="F18" s="28">
        <f t="shared" si="2"/>
        <v>24176</v>
      </c>
      <c r="G18" s="28">
        <f t="shared" si="2"/>
        <v>25739</v>
      </c>
      <c r="H18" s="28">
        <f t="shared" si="2"/>
        <v>27077</v>
      </c>
      <c r="I18" s="28">
        <f t="shared" si="2"/>
        <v>26805</v>
      </c>
      <c r="J18" s="28">
        <f t="shared" si="2"/>
        <v>27974</v>
      </c>
      <c r="K18" s="28">
        <f t="shared" si="2"/>
        <v>28434</v>
      </c>
      <c r="L18" s="147">
        <f t="shared" ref="L18:L28" si="3">ROUND(ABS(K18-J18)/J18*100,2)</f>
        <v>1.64</v>
      </c>
      <c r="M18" s="147">
        <f t="shared" ref="M18:M28" si="4">ROUND(ABS(K18-B18)/B18*100,2)</f>
        <v>44.55</v>
      </c>
      <c r="N18" s="8"/>
      <c r="O18" s="8">
        <f t="shared" ref="O18:O28" si="5">K18/$K$28</f>
        <v>5.8629463604534637E-2</v>
      </c>
    </row>
    <row r="19" spans="1:15" x14ac:dyDescent="0.3">
      <c r="A19" s="26" t="s">
        <v>26</v>
      </c>
      <c r="B19" s="28">
        <f>B9</f>
        <v>11076</v>
      </c>
      <c r="C19" s="28">
        <f t="shared" ref="C19:K19" si="6">C9</f>
        <v>11758</v>
      </c>
      <c r="D19" s="28">
        <f t="shared" si="6"/>
        <v>12526</v>
      </c>
      <c r="E19" s="28">
        <f t="shared" si="6"/>
        <v>12910</v>
      </c>
      <c r="F19" s="28">
        <f t="shared" si="6"/>
        <v>13749</v>
      </c>
      <c r="G19" s="28">
        <f t="shared" si="6"/>
        <v>14880</v>
      </c>
      <c r="H19" s="28">
        <f t="shared" si="6"/>
        <v>15807</v>
      </c>
      <c r="I19" s="28">
        <f t="shared" si="6"/>
        <v>16152</v>
      </c>
      <c r="J19" s="28">
        <f t="shared" si="6"/>
        <v>17022</v>
      </c>
      <c r="K19" s="28">
        <f t="shared" si="6"/>
        <v>18047</v>
      </c>
      <c r="L19" s="147">
        <f t="shared" si="3"/>
        <v>6.02</v>
      </c>
      <c r="M19" s="147">
        <f t="shared" si="4"/>
        <v>62.94</v>
      </c>
      <c r="N19" s="8"/>
      <c r="O19" s="8">
        <f t="shared" si="5"/>
        <v>3.7211997245235863E-2</v>
      </c>
    </row>
    <row r="20" spans="1:15" x14ac:dyDescent="0.3">
      <c r="A20" s="26" t="s">
        <v>16</v>
      </c>
      <c r="B20" s="28">
        <f>B12</f>
        <v>27966</v>
      </c>
      <c r="C20" s="28">
        <f t="shared" ref="C20:K20" si="7">C12</f>
        <v>29357</v>
      </c>
      <c r="D20" s="28">
        <f t="shared" si="7"/>
        <v>30855</v>
      </c>
      <c r="E20" s="28">
        <f t="shared" si="7"/>
        <v>33270</v>
      </c>
      <c r="F20" s="28">
        <f t="shared" si="7"/>
        <v>36161</v>
      </c>
      <c r="G20" s="28">
        <f t="shared" si="7"/>
        <v>38707</v>
      </c>
      <c r="H20" s="28">
        <f t="shared" si="7"/>
        <v>40468</v>
      </c>
      <c r="I20" s="28">
        <f t="shared" si="7"/>
        <v>40689</v>
      </c>
      <c r="J20" s="28">
        <f t="shared" si="7"/>
        <v>43448</v>
      </c>
      <c r="K20" s="28">
        <f t="shared" si="7"/>
        <v>45918</v>
      </c>
      <c r="L20" s="147">
        <f t="shared" si="3"/>
        <v>5.68</v>
      </c>
      <c r="M20" s="147">
        <f t="shared" si="4"/>
        <v>64.19</v>
      </c>
      <c r="N20" s="8"/>
      <c r="O20" s="8">
        <f t="shared" si="5"/>
        <v>9.468058344914615E-2</v>
      </c>
    </row>
    <row r="21" spans="1:15" x14ac:dyDescent="0.3">
      <c r="A21" s="141" t="s">
        <v>9</v>
      </c>
      <c r="B21" s="145">
        <f>B22</f>
        <v>102231</v>
      </c>
      <c r="C21" s="145">
        <f t="shared" ref="C21:K21" si="8">C22</f>
        <v>108809</v>
      </c>
      <c r="D21" s="145">
        <f t="shared" si="8"/>
        <v>117783</v>
      </c>
      <c r="E21" s="145">
        <f t="shared" si="8"/>
        <v>125949</v>
      </c>
      <c r="F21" s="145">
        <f t="shared" si="8"/>
        <v>137186</v>
      </c>
      <c r="G21" s="145">
        <f t="shared" si="8"/>
        <v>146073</v>
      </c>
      <c r="H21" s="145">
        <f t="shared" si="8"/>
        <v>156779</v>
      </c>
      <c r="I21" s="145">
        <f t="shared" si="8"/>
        <v>162696</v>
      </c>
      <c r="J21" s="145">
        <f t="shared" si="8"/>
        <v>176923</v>
      </c>
      <c r="K21" s="145">
        <f t="shared" si="8"/>
        <v>193464</v>
      </c>
      <c r="L21" s="146">
        <f t="shared" si="3"/>
        <v>9.35</v>
      </c>
      <c r="M21" s="146">
        <f t="shared" si="4"/>
        <v>89.24</v>
      </c>
      <c r="N21" s="8"/>
      <c r="O21" s="8">
        <f t="shared" si="5"/>
        <v>0.39891294038080077</v>
      </c>
    </row>
    <row r="22" spans="1:15" x14ac:dyDescent="0.3">
      <c r="A22" s="26" t="s">
        <v>9</v>
      </c>
      <c r="B22" s="28">
        <f>B6</f>
        <v>102231</v>
      </c>
      <c r="C22" s="28">
        <f t="shared" ref="C22:K22" si="9">C6</f>
        <v>108809</v>
      </c>
      <c r="D22" s="28">
        <f t="shared" si="9"/>
        <v>117783</v>
      </c>
      <c r="E22" s="28">
        <f t="shared" si="9"/>
        <v>125949</v>
      </c>
      <c r="F22" s="28">
        <f t="shared" si="9"/>
        <v>137186</v>
      </c>
      <c r="G22" s="28">
        <f t="shared" si="9"/>
        <v>146073</v>
      </c>
      <c r="H22" s="28">
        <f t="shared" si="9"/>
        <v>156779</v>
      </c>
      <c r="I22" s="28">
        <f t="shared" si="9"/>
        <v>162696</v>
      </c>
      <c r="J22" s="28">
        <f t="shared" si="9"/>
        <v>176923</v>
      </c>
      <c r="K22" s="28">
        <f t="shared" si="9"/>
        <v>193464</v>
      </c>
      <c r="L22" s="147">
        <f t="shared" si="3"/>
        <v>9.35</v>
      </c>
      <c r="M22" s="147">
        <f t="shared" si="4"/>
        <v>89.24</v>
      </c>
      <c r="N22" s="8"/>
      <c r="O22" s="8">
        <f t="shared" si="5"/>
        <v>0.39891294038080077</v>
      </c>
    </row>
    <row r="23" spans="1:15" x14ac:dyDescent="0.3">
      <c r="A23" s="141" t="s">
        <v>71</v>
      </c>
      <c r="B23" s="145">
        <f t="shared" ref="B23:K23" si="10">B26+B27+B24+B25</f>
        <v>128410</v>
      </c>
      <c r="C23" s="145">
        <f t="shared" si="10"/>
        <v>135692</v>
      </c>
      <c r="D23" s="145">
        <f t="shared" si="10"/>
        <v>145140</v>
      </c>
      <c r="E23" s="145">
        <f t="shared" si="10"/>
        <v>152871</v>
      </c>
      <c r="F23" s="145">
        <f t="shared" si="10"/>
        <v>158481</v>
      </c>
      <c r="G23" s="145">
        <f t="shared" si="10"/>
        <v>166925</v>
      </c>
      <c r="H23" s="145">
        <f t="shared" si="10"/>
        <v>173849</v>
      </c>
      <c r="I23" s="145">
        <f t="shared" si="10"/>
        <v>179620</v>
      </c>
      <c r="J23" s="145">
        <f t="shared" si="10"/>
        <v>188182</v>
      </c>
      <c r="K23" s="145">
        <f t="shared" si="10"/>
        <v>199115</v>
      </c>
      <c r="L23" s="146">
        <f t="shared" si="3"/>
        <v>5.81</v>
      </c>
      <c r="M23" s="146">
        <f t="shared" si="4"/>
        <v>55.06</v>
      </c>
      <c r="N23" s="8"/>
      <c r="O23" s="8">
        <f t="shared" si="5"/>
        <v>0.41056501532028256</v>
      </c>
    </row>
    <row r="24" spans="1:15" x14ac:dyDescent="0.3">
      <c r="A24" s="26" t="s">
        <v>23</v>
      </c>
      <c r="B24" s="28">
        <f>B7</f>
        <v>32470</v>
      </c>
      <c r="C24" s="28">
        <f t="shared" ref="C24:K25" si="11">C7</f>
        <v>34730</v>
      </c>
      <c r="D24" s="28">
        <f t="shared" si="11"/>
        <v>36952</v>
      </c>
      <c r="E24" s="28">
        <f t="shared" si="11"/>
        <v>37602</v>
      </c>
      <c r="F24" s="28">
        <f t="shared" si="11"/>
        <v>37065</v>
      </c>
      <c r="G24" s="28">
        <f t="shared" si="11"/>
        <v>38684</v>
      </c>
      <c r="H24" s="28">
        <f t="shared" si="11"/>
        <v>40341</v>
      </c>
      <c r="I24" s="28">
        <f t="shared" si="11"/>
        <v>41297</v>
      </c>
      <c r="J24" s="28">
        <f t="shared" si="11"/>
        <v>42878</v>
      </c>
      <c r="K24" s="28">
        <f t="shared" si="11"/>
        <v>46084</v>
      </c>
      <c r="L24" s="147">
        <f>ROUND(ABS(K24-J24)/J24*100,2)</f>
        <v>7.48</v>
      </c>
      <c r="M24" s="147">
        <f>ROUND(ABS(K24-B24)/B24*100,2)</f>
        <v>41.93</v>
      </c>
      <c r="N24" s="8"/>
      <c r="O24" s="8">
        <f t="shared" si="5"/>
        <v>9.502286701664818E-2</v>
      </c>
    </row>
    <row r="25" spans="1:15" x14ac:dyDescent="0.3">
      <c r="A25" s="26" t="s">
        <v>19</v>
      </c>
      <c r="B25" s="28">
        <f>B8</f>
        <v>27341</v>
      </c>
      <c r="C25" s="28">
        <f t="shared" si="11"/>
        <v>28497</v>
      </c>
      <c r="D25" s="28">
        <f t="shared" si="11"/>
        <v>29840</v>
      </c>
      <c r="E25" s="28">
        <f t="shared" si="11"/>
        <v>31522</v>
      </c>
      <c r="F25" s="28">
        <f t="shared" si="11"/>
        <v>33810</v>
      </c>
      <c r="G25" s="28">
        <f t="shared" si="11"/>
        <v>35377</v>
      </c>
      <c r="H25" s="28">
        <f t="shared" si="11"/>
        <v>37137</v>
      </c>
      <c r="I25" s="28">
        <f t="shared" si="11"/>
        <v>39472</v>
      </c>
      <c r="J25" s="28">
        <f t="shared" si="11"/>
        <v>41434</v>
      </c>
      <c r="K25" s="28">
        <f t="shared" si="11"/>
        <v>42731</v>
      </c>
      <c r="L25" s="147">
        <f>ROUND(ABS(K25-J25)/J25*100,2)</f>
        <v>3.13</v>
      </c>
      <c r="M25" s="147">
        <f>ROUND(ABS(K25-B25)/B25*100,2)</f>
        <v>56.29</v>
      </c>
      <c r="N25" s="8"/>
      <c r="O25" s="8">
        <f t="shared" si="5"/>
        <v>8.8109151342947514E-2</v>
      </c>
    </row>
    <row r="26" spans="1:15" x14ac:dyDescent="0.3">
      <c r="A26" s="26" t="s">
        <v>6</v>
      </c>
      <c r="B26" s="28">
        <f>B10</f>
        <v>21866</v>
      </c>
      <c r="C26" s="28">
        <f t="shared" ref="C26:K27" si="12">C10</f>
        <v>22788</v>
      </c>
      <c r="D26" s="28">
        <f t="shared" si="12"/>
        <v>23761</v>
      </c>
      <c r="E26" s="28">
        <f t="shared" si="12"/>
        <v>24979</v>
      </c>
      <c r="F26" s="28">
        <f t="shared" si="12"/>
        <v>26386</v>
      </c>
      <c r="G26" s="28">
        <f t="shared" si="12"/>
        <v>28246</v>
      </c>
      <c r="H26" s="28">
        <f t="shared" si="12"/>
        <v>29143</v>
      </c>
      <c r="I26" s="28">
        <f t="shared" si="12"/>
        <v>29842</v>
      </c>
      <c r="J26" s="28">
        <f t="shared" si="12"/>
        <v>32209</v>
      </c>
      <c r="K26" s="28">
        <f t="shared" si="12"/>
        <v>34037</v>
      </c>
      <c r="L26" s="147">
        <f>ROUND(ABS(K26-J26)/J26*100,2)</f>
        <v>5.68</v>
      </c>
      <c r="M26" s="147">
        <f>ROUND(ABS(K26-B26)/B26*100,2)</f>
        <v>55.66</v>
      </c>
      <c r="N26" s="8"/>
      <c r="O26" s="8">
        <f t="shared" si="5"/>
        <v>7.0182564982329096E-2</v>
      </c>
    </row>
    <row r="27" spans="1:15" x14ac:dyDescent="0.3">
      <c r="A27" s="26" t="s">
        <v>20</v>
      </c>
      <c r="B27" s="28">
        <f>B11</f>
        <v>46733</v>
      </c>
      <c r="C27" s="28">
        <f t="shared" si="12"/>
        <v>49677</v>
      </c>
      <c r="D27" s="28">
        <f t="shared" si="12"/>
        <v>54587</v>
      </c>
      <c r="E27" s="28">
        <f t="shared" si="12"/>
        <v>58768</v>
      </c>
      <c r="F27" s="28">
        <f t="shared" si="12"/>
        <v>61220</v>
      </c>
      <c r="G27" s="28">
        <f t="shared" si="12"/>
        <v>64618</v>
      </c>
      <c r="H27" s="28">
        <f t="shared" si="12"/>
        <v>67228</v>
      </c>
      <c r="I27" s="28">
        <f t="shared" si="12"/>
        <v>69009</v>
      </c>
      <c r="J27" s="28">
        <f t="shared" si="12"/>
        <v>71661</v>
      </c>
      <c r="K27" s="28">
        <f t="shared" si="12"/>
        <v>76263</v>
      </c>
      <c r="L27" s="147">
        <f>ROUND(ABS(K27-J27)/J27*100,2)</f>
        <v>6.42</v>
      </c>
      <c r="M27" s="147">
        <f>ROUND(ABS(K27-B27)/B27*100,2)</f>
        <v>63.19</v>
      </c>
      <c r="N27" s="8"/>
      <c r="O27" s="8">
        <f t="shared" si="5"/>
        <v>0.15725043197835778</v>
      </c>
    </row>
    <row r="28" spans="1:15" x14ac:dyDescent="0.3">
      <c r="A28" s="141" t="s">
        <v>61</v>
      </c>
      <c r="B28" s="145">
        <f>B17+B21+B23</f>
        <v>289354</v>
      </c>
      <c r="C28" s="145">
        <f t="shared" ref="C28:K28" si="13">C17+C21+C23</f>
        <v>306107</v>
      </c>
      <c r="D28" s="145">
        <f t="shared" si="13"/>
        <v>327811</v>
      </c>
      <c r="E28" s="145">
        <f t="shared" si="13"/>
        <v>347367</v>
      </c>
      <c r="F28" s="145">
        <f t="shared" si="13"/>
        <v>369753</v>
      </c>
      <c r="G28" s="145">
        <f t="shared" si="13"/>
        <v>392324</v>
      </c>
      <c r="H28" s="145">
        <f t="shared" si="13"/>
        <v>413980</v>
      </c>
      <c r="I28" s="145">
        <f t="shared" si="13"/>
        <v>425962</v>
      </c>
      <c r="J28" s="145">
        <f t="shared" si="13"/>
        <v>453549</v>
      </c>
      <c r="K28" s="145">
        <f t="shared" si="13"/>
        <v>484978</v>
      </c>
      <c r="L28" s="146">
        <f t="shared" si="3"/>
        <v>6.93</v>
      </c>
      <c r="M28" s="146">
        <f t="shared" si="4"/>
        <v>67.61</v>
      </c>
      <c r="N28" s="8"/>
      <c r="O28" s="8">
        <f t="shared" si="5"/>
        <v>1</v>
      </c>
    </row>
    <row r="33" spans="1:1" x14ac:dyDescent="0.3">
      <c r="A33" t="s">
        <v>108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05568-3584-4854-9100-E7373F1D4075}">
  <sheetPr>
    <tabColor rgb="FF00B050"/>
  </sheetPr>
  <dimension ref="A1:M29"/>
  <sheetViews>
    <sheetView workbookViewId="0">
      <selection activeCell="J27" sqref="J27"/>
    </sheetView>
  </sheetViews>
  <sheetFormatPr defaultRowHeight="14.4" x14ac:dyDescent="0.3"/>
  <cols>
    <col min="1" max="1" width="33.44140625" customWidth="1"/>
    <col min="2" max="11" width="7.88671875" customWidth="1"/>
    <col min="12" max="12" width="11.44140625" customWidth="1"/>
    <col min="13" max="13" width="12.6640625" customWidth="1"/>
  </cols>
  <sheetData>
    <row r="1" spans="1:11" x14ac:dyDescent="0.3">
      <c r="A1" t="s">
        <v>4</v>
      </c>
      <c r="B1" t="s">
        <v>119</v>
      </c>
    </row>
    <row r="3" spans="1:11" x14ac:dyDescent="0.3">
      <c r="A3" t="s">
        <v>115</v>
      </c>
      <c r="B3" t="s">
        <v>102</v>
      </c>
    </row>
    <row r="4" spans="1:11" x14ac:dyDescent="0.3">
      <c r="A4" t="s">
        <v>33</v>
      </c>
      <c r="B4" s="171" t="s">
        <v>0</v>
      </c>
      <c r="C4" s="171" t="s">
        <v>1</v>
      </c>
      <c r="D4" s="171" t="s">
        <v>2</v>
      </c>
      <c r="E4" s="171" t="s">
        <v>3</v>
      </c>
      <c r="F4" s="171" t="s">
        <v>116</v>
      </c>
      <c r="G4" s="171" t="s">
        <v>117</v>
      </c>
      <c r="H4" s="171" t="s">
        <v>118</v>
      </c>
      <c r="I4" s="171" t="s">
        <v>32</v>
      </c>
      <c r="J4" s="171" t="s">
        <v>142</v>
      </c>
      <c r="K4" s="171" t="s">
        <v>143</v>
      </c>
    </row>
    <row r="5" spans="1:11" x14ac:dyDescent="0.3">
      <c r="A5" t="s">
        <v>12</v>
      </c>
      <c r="B5">
        <v>2473</v>
      </c>
      <c r="C5">
        <v>2510</v>
      </c>
      <c r="D5">
        <v>2893</v>
      </c>
      <c r="E5">
        <v>3165</v>
      </c>
      <c r="F5">
        <v>2630</v>
      </c>
      <c r="G5">
        <v>2801</v>
      </c>
      <c r="H5">
        <v>2635</v>
      </c>
      <c r="I5">
        <v>2335</v>
      </c>
      <c r="J5">
        <v>2405</v>
      </c>
      <c r="K5">
        <v>3262</v>
      </c>
    </row>
    <row r="6" spans="1:11" x14ac:dyDescent="0.3">
      <c r="A6" t="s">
        <v>9</v>
      </c>
      <c r="B6">
        <v>14517</v>
      </c>
      <c r="C6">
        <v>14616</v>
      </c>
      <c r="D6">
        <v>14758</v>
      </c>
      <c r="E6">
        <v>14704</v>
      </c>
      <c r="F6">
        <v>13958</v>
      </c>
      <c r="G6">
        <v>14535</v>
      </c>
      <c r="H6">
        <v>15819</v>
      </c>
      <c r="I6">
        <v>14222</v>
      </c>
      <c r="J6">
        <v>14187</v>
      </c>
      <c r="K6">
        <v>15143</v>
      </c>
    </row>
    <row r="7" spans="1:11" x14ac:dyDescent="0.3">
      <c r="A7" t="s">
        <v>23</v>
      </c>
      <c r="B7">
        <v>3638</v>
      </c>
      <c r="C7">
        <v>3705</v>
      </c>
      <c r="D7">
        <v>3611</v>
      </c>
      <c r="E7">
        <v>3581</v>
      </c>
      <c r="F7">
        <v>4049</v>
      </c>
      <c r="G7">
        <v>4115</v>
      </c>
      <c r="H7">
        <v>4352</v>
      </c>
      <c r="I7">
        <v>3379</v>
      </c>
      <c r="J7">
        <v>3325</v>
      </c>
      <c r="K7">
        <v>3472</v>
      </c>
    </row>
    <row r="8" spans="1:11" x14ac:dyDescent="0.3">
      <c r="A8" t="s">
        <v>19</v>
      </c>
      <c r="B8">
        <v>3374</v>
      </c>
      <c r="C8">
        <v>3246</v>
      </c>
      <c r="D8">
        <v>3418</v>
      </c>
      <c r="E8">
        <v>3477</v>
      </c>
      <c r="F8">
        <v>3822</v>
      </c>
      <c r="G8">
        <v>4060</v>
      </c>
      <c r="H8">
        <v>4389</v>
      </c>
      <c r="I8">
        <v>3419</v>
      </c>
      <c r="J8">
        <v>3483</v>
      </c>
      <c r="K8">
        <v>3817</v>
      </c>
    </row>
    <row r="9" spans="1:11" x14ac:dyDescent="0.3">
      <c r="A9" t="s">
        <v>26</v>
      </c>
      <c r="B9">
        <v>868</v>
      </c>
      <c r="C9">
        <v>1133</v>
      </c>
      <c r="D9">
        <v>1238</v>
      </c>
      <c r="E9">
        <v>1135</v>
      </c>
      <c r="F9">
        <v>1226</v>
      </c>
      <c r="G9">
        <v>1316</v>
      </c>
      <c r="H9">
        <v>1226</v>
      </c>
      <c r="I9">
        <v>1124</v>
      </c>
      <c r="J9">
        <v>983</v>
      </c>
      <c r="K9">
        <v>1124</v>
      </c>
    </row>
    <row r="10" spans="1:11" x14ac:dyDescent="0.3">
      <c r="A10" t="s">
        <v>6</v>
      </c>
      <c r="B10">
        <v>2121</v>
      </c>
      <c r="C10">
        <v>2473</v>
      </c>
      <c r="D10">
        <v>2765</v>
      </c>
      <c r="E10">
        <v>3091</v>
      </c>
      <c r="F10">
        <v>2965</v>
      </c>
      <c r="G10">
        <v>3060</v>
      </c>
      <c r="H10">
        <v>2800</v>
      </c>
      <c r="I10">
        <v>3048</v>
      </c>
      <c r="J10">
        <v>3374</v>
      </c>
      <c r="K10">
        <v>3496</v>
      </c>
    </row>
    <row r="11" spans="1:11" x14ac:dyDescent="0.3">
      <c r="A11" t="s">
        <v>20</v>
      </c>
      <c r="B11">
        <v>6732</v>
      </c>
      <c r="C11">
        <v>6965</v>
      </c>
      <c r="D11">
        <v>7895</v>
      </c>
      <c r="E11">
        <v>6745</v>
      </c>
      <c r="F11">
        <v>7357</v>
      </c>
      <c r="G11">
        <v>6996</v>
      </c>
      <c r="H11">
        <v>6751</v>
      </c>
      <c r="I11">
        <v>7197</v>
      </c>
      <c r="J11">
        <v>7367</v>
      </c>
      <c r="K11">
        <v>8073</v>
      </c>
    </row>
    <row r="12" spans="1:11" x14ac:dyDescent="0.3">
      <c r="A12" t="s">
        <v>16</v>
      </c>
      <c r="B12">
        <v>4454</v>
      </c>
      <c r="C12">
        <v>4260</v>
      </c>
      <c r="D12">
        <v>4222</v>
      </c>
      <c r="E12">
        <v>4500</v>
      </c>
      <c r="F12">
        <v>4754</v>
      </c>
      <c r="G12">
        <v>5026</v>
      </c>
      <c r="H12">
        <v>4741</v>
      </c>
      <c r="I12">
        <v>4550</v>
      </c>
      <c r="J12">
        <v>4480</v>
      </c>
      <c r="K12">
        <v>5779</v>
      </c>
    </row>
    <row r="13" spans="1:11" x14ac:dyDescent="0.3">
      <c r="A13" t="s">
        <v>34</v>
      </c>
      <c r="B13">
        <v>38177</v>
      </c>
      <c r="C13">
        <v>38908</v>
      </c>
      <c r="D13">
        <v>40800</v>
      </c>
      <c r="E13">
        <v>40398</v>
      </c>
      <c r="F13">
        <v>40761</v>
      </c>
      <c r="G13">
        <v>41909</v>
      </c>
      <c r="H13">
        <v>42713</v>
      </c>
      <c r="I13">
        <v>39274</v>
      </c>
      <c r="J13">
        <v>39604</v>
      </c>
      <c r="K13">
        <v>44166</v>
      </c>
    </row>
    <row r="16" spans="1:11" x14ac:dyDescent="0.3">
      <c r="A16" s="1" t="s">
        <v>192</v>
      </c>
    </row>
    <row r="17" spans="1:13" s="1" customFormat="1" ht="28.8" x14ac:dyDescent="0.3">
      <c r="A17" s="30" t="s">
        <v>78</v>
      </c>
      <c r="B17" s="158" t="str">
        <f>B4</f>
        <v>2013</v>
      </c>
      <c r="C17" s="158" t="str">
        <f t="shared" ref="C17:K17" si="0">C4</f>
        <v>2014</v>
      </c>
      <c r="D17" s="158" t="str">
        <f t="shared" si="0"/>
        <v>2015</v>
      </c>
      <c r="E17" s="158" t="str">
        <f t="shared" si="0"/>
        <v>2016</v>
      </c>
      <c r="F17" s="158" t="str">
        <f t="shared" si="0"/>
        <v>2017</v>
      </c>
      <c r="G17" s="158" t="str">
        <f t="shared" si="0"/>
        <v>2018</v>
      </c>
      <c r="H17" s="158" t="str">
        <f t="shared" si="0"/>
        <v>2019</v>
      </c>
      <c r="I17" s="158" t="str">
        <f t="shared" si="0"/>
        <v>2020</v>
      </c>
      <c r="J17" s="158" t="str">
        <f t="shared" si="0"/>
        <v>2021</v>
      </c>
      <c r="K17" s="158" t="str">
        <f t="shared" si="0"/>
        <v>2022</v>
      </c>
      <c r="L17" s="158" t="s">
        <v>179</v>
      </c>
      <c r="M17" s="158" t="s">
        <v>180</v>
      </c>
    </row>
    <row r="18" spans="1:13" x14ac:dyDescent="0.3">
      <c r="A18" s="141" t="s">
        <v>70</v>
      </c>
      <c r="B18" s="145">
        <f>B19+B20+B21</f>
        <v>7795</v>
      </c>
      <c r="C18" s="145">
        <f t="shared" ref="C18:K18" si="1">C19+C20+C21</f>
        <v>7903</v>
      </c>
      <c r="D18" s="145">
        <f t="shared" si="1"/>
        <v>8353</v>
      </c>
      <c r="E18" s="145">
        <f t="shared" si="1"/>
        <v>8800</v>
      </c>
      <c r="F18" s="145">
        <f t="shared" si="1"/>
        <v>8610</v>
      </c>
      <c r="G18" s="145">
        <f t="shared" si="1"/>
        <v>9143</v>
      </c>
      <c r="H18" s="145">
        <f t="shared" si="1"/>
        <v>8602</v>
      </c>
      <c r="I18" s="145">
        <f t="shared" si="1"/>
        <v>8009</v>
      </c>
      <c r="J18" s="145">
        <f t="shared" si="1"/>
        <v>7868</v>
      </c>
      <c r="K18" s="145">
        <f t="shared" si="1"/>
        <v>10165</v>
      </c>
      <c r="L18" s="160">
        <f>ROUND(ABS(K18-J18)/J18*100,2)</f>
        <v>29.19</v>
      </c>
      <c r="M18" s="160">
        <f>ROUND(ABS(K18-B18)/B18*100,2)</f>
        <v>30.4</v>
      </c>
    </row>
    <row r="19" spans="1:13" x14ac:dyDescent="0.3">
      <c r="A19" s="26" t="s">
        <v>12</v>
      </c>
      <c r="B19" s="28">
        <f>B5</f>
        <v>2473</v>
      </c>
      <c r="C19" s="28">
        <f t="shared" ref="C19:K19" si="2">C5</f>
        <v>2510</v>
      </c>
      <c r="D19" s="28">
        <f t="shared" si="2"/>
        <v>2893</v>
      </c>
      <c r="E19" s="28">
        <f t="shared" si="2"/>
        <v>3165</v>
      </c>
      <c r="F19" s="28">
        <f t="shared" si="2"/>
        <v>2630</v>
      </c>
      <c r="G19" s="28">
        <f t="shared" si="2"/>
        <v>2801</v>
      </c>
      <c r="H19" s="28">
        <f t="shared" si="2"/>
        <v>2635</v>
      </c>
      <c r="I19" s="28">
        <f t="shared" si="2"/>
        <v>2335</v>
      </c>
      <c r="J19" s="28">
        <f t="shared" si="2"/>
        <v>2405</v>
      </c>
      <c r="K19" s="28">
        <f t="shared" si="2"/>
        <v>3262</v>
      </c>
      <c r="L19" s="161">
        <f t="shared" ref="L19:L29" si="3">ROUND(ABS(K19-J19)/J19*100,2)</f>
        <v>35.630000000000003</v>
      </c>
      <c r="M19" s="161">
        <f t="shared" ref="M19:M29" si="4">ROUND(ABS(K19-B19)/B19*100,2)</f>
        <v>31.9</v>
      </c>
    </row>
    <row r="20" spans="1:13" x14ac:dyDescent="0.3">
      <c r="A20" s="26" t="s">
        <v>26</v>
      </c>
      <c r="B20" s="28">
        <f>B9</f>
        <v>868</v>
      </c>
      <c r="C20" s="28">
        <f t="shared" ref="C20:K20" si="5">C9</f>
        <v>1133</v>
      </c>
      <c r="D20" s="28">
        <f t="shared" si="5"/>
        <v>1238</v>
      </c>
      <c r="E20" s="28">
        <f t="shared" si="5"/>
        <v>1135</v>
      </c>
      <c r="F20" s="28">
        <f t="shared" si="5"/>
        <v>1226</v>
      </c>
      <c r="G20" s="28">
        <f t="shared" si="5"/>
        <v>1316</v>
      </c>
      <c r="H20" s="28">
        <f t="shared" si="5"/>
        <v>1226</v>
      </c>
      <c r="I20" s="28">
        <f t="shared" si="5"/>
        <v>1124</v>
      </c>
      <c r="J20" s="28">
        <f t="shared" si="5"/>
        <v>983</v>
      </c>
      <c r="K20" s="28">
        <f t="shared" si="5"/>
        <v>1124</v>
      </c>
      <c r="L20" s="161">
        <f t="shared" si="3"/>
        <v>14.34</v>
      </c>
      <c r="M20" s="161">
        <f t="shared" si="4"/>
        <v>29.49</v>
      </c>
    </row>
    <row r="21" spans="1:13" x14ac:dyDescent="0.3">
      <c r="A21" s="26" t="s">
        <v>16</v>
      </c>
      <c r="B21" s="28">
        <f>B12</f>
        <v>4454</v>
      </c>
      <c r="C21" s="28">
        <f t="shared" ref="C21:K21" si="6">C12</f>
        <v>4260</v>
      </c>
      <c r="D21" s="28">
        <f t="shared" si="6"/>
        <v>4222</v>
      </c>
      <c r="E21" s="28">
        <f t="shared" si="6"/>
        <v>4500</v>
      </c>
      <c r="F21" s="28">
        <f t="shared" si="6"/>
        <v>4754</v>
      </c>
      <c r="G21" s="28">
        <f t="shared" si="6"/>
        <v>5026</v>
      </c>
      <c r="H21" s="28">
        <f t="shared" si="6"/>
        <v>4741</v>
      </c>
      <c r="I21" s="28">
        <f t="shared" si="6"/>
        <v>4550</v>
      </c>
      <c r="J21" s="28">
        <f t="shared" si="6"/>
        <v>4480</v>
      </c>
      <c r="K21" s="28">
        <f t="shared" si="6"/>
        <v>5779</v>
      </c>
      <c r="L21" s="161">
        <f t="shared" si="3"/>
        <v>29</v>
      </c>
      <c r="M21" s="161">
        <f t="shared" si="4"/>
        <v>29.75</v>
      </c>
    </row>
    <row r="22" spans="1:13" x14ac:dyDescent="0.3">
      <c r="A22" s="141" t="s">
        <v>9</v>
      </c>
      <c r="B22" s="145">
        <f>B23</f>
        <v>14517</v>
      </c>
      <c r="C22" s="145">
        <f t="shared" ref="C22:K22" si="7">C23</f>
        <v>14616</v>
      </c>
      <c r="D22" s="145">
        <f t="shared" si="7"/>
        <v>14758</v>
      </c>
      <c r="E22" s="145">
        <f t="shared" si="7"/>
        <v>14704</v>
      </c>
      <c r="F22" s="145">
        <f t="shared" si="7"/>
        <v>13958</v>
      </c>
      <c r="G22" s="145">
        <f t="shared" si="7"/>
        <v>14535</v>
      </c>
      <c r="H22" s="145">
        <f t="shared" si="7"/>
        <v>15819</v>
      </c>
      <c r="I22" s="145">
        <f t="shared" si="7"/>
        <v>14222</v>
      </c>
      <c r="J22" s="145">
        <f t="shared" si="7"/>
        <v>14187</v>
      </c>
      <c r="K22" s="145">
        <f t="shared" si="7"/>
        <v>15143</v>
      </c>
      <c r="L22" s="160">
        <f t="shared" si="3"/>
        <v>6.74</v>
      </c>
      <c r="M22" s="160">
        <f t="shared" si="4"/>
        <v>4.3099999999999996</v>
      </c>
    </row>
    <row r="23" spans="1:13" x14ac:dyDescent="0.3">
      <c r="A23" s="26" t="s">
        <v>9</v>
      </c>
      <c r="B23" s="28">
        <f>B6</f>
        <v>14517</v>
      </c>
      <c r="C23" s="28">
        <f t="shared" ref="C23:K23" si="8">C6</f>
        <v>14616</v>
      </c>
      <c r="D23" s="28">
        <f t="shared" si="8"/>
        <v>14758</v>
      </c>
      <c r="E23" s="28">
        <f t="shared" si="8"/>
        <v>14704</v>
      </c>
      <c r="F23" s="28">
        <f t="shared" si="8"/>
        <v>13958</v>
      </c>
      <c r="G23" s="28">
        <f t="shared" si="8"/>
        <v>14535</v>
      </c>
      <c r="H23" s="28">
        <f t="shared" si="8"/>
        <v>15819</v>
      </c>
      <c r="I23" s="28">
        <f t="shared" si="8"/>
        <v>14222</v>
      </c>
      <c r="J23" s="28">
        <f t="shared" si="8"/>
        <v>14187</v>
      </c>
      <c r="K23" s="28">
        <f t="shared" si="8"/>
        <v>15143</v>
      </c>
      <c r="L23" s="161">
        <f t="shared" si="3"/>
        <v>6.74</v>
      </c>
      <c r="M23" s="161">
        <f t="shared" si="4"/>
        <v>4.3099999999999996</v>
      </c>
    </row>
    <row r="24" spans="1:13" x14ac:dyDescent="0.3">
      <c r="A24" s="141" t="s">
        <v>71</v>
      </c>
      <c r="B24" s="145">
        <f>B25+B26+B27+B28</f>
        <v>15865</v>
      </c>
      <c r="C24" s="145">
        <f t="shared" ref="C24:K24" si="9">C25+C26+C27+C28</f>
        <v>16389</v>
      </c>
      <c r="D24" s="145">
        <f t="shared" si="9"/>
        <v>17689</v>
      </c>
      <c r="E24" s="145">
        <f t="shared" si="9"/>
        <v>16894</v>
      </c>
      <c r="F24" s="145">
        <f t="shared" si="9"/>
        <v>18193</v>
      </c>
      <c r="G24" s="145">
        <f t="shared" si="9"/>
        <v>18231</v>
      </c>
      <c r="H24" s="145">
        <f t="shared" si="9"/>
        <v>18292</v>
      </c>
      <c r="I24" s="145">
        <f t="shared" si="9"/>
        <v>17043</v>
      </c>
      <c r="J24" s="145">
        <f t="shared" si="9"/>
        <v>17549</v>
      </c>
      <c r="K24" s="145">
        <f t="shared" si="9"/>
        <v>18858</v>
      </c>
      <c r="L24" s="160">
        <f t="shared" si="3"/>
        <v>7.46</v>
      </c>
      <c r="M24" s="160">
        <f t="shared" si="4"/>
        <v>18.87</v>
      </c>
    </row>
    <row r="25" spans="1:13" x14ac:dyDescent="0.3">
      <c r="A25" s="26" t="s">
        <v>23</v>
      </c>
      <c r="B25" s="28">
        <f>B7</f>
        <v>3638</v>
      </c>
      <c r="C25" s="28">
        <f t="shared" ref="C25:K26" si="10">C7</f>
        <v>3705</v>
      </c>
      <c r="D25" s="28">
        <f t="shared" si="10"/>
        <v>3611</v>
      </c>
      <c r="E25" s="28">
        <f t="shared" si="10"/>
        <v>3581</v>
      </c>
      <c r="F25" s="28">
        <f t="shared" si="10"/>
        <v>4049</v>
      </c>
      <c r="G25" s="28">
        <f t="shared" si="10"/>
        <v>4115</v>
      </c>
      <c r="H25" s="28">
        <f t="shared" si="10"/>
        <v>4352</v>
      </c>
      <c r="I25" s="28">
        <f t="shared" si="10"/>
        <v>3379</v>
      </c>
      <c r="J25" s="28">
        <f t="shared" si="10"/>
        <v>3325</v>
      </c>
      <c r="K25" s="28">
        <f t="shared" si="10"/>
        <v>3472</v>
      </c>
      <c r="L25" s="161">
        <f t="shared" si="3"/>
        <v>4.42</v>
      </c>
      <c r="M25" s="161">
        <f t="shared" si="4"/>
        <v>4.5599999999999996</v>
      </c>
    </row>
    <row r="26" spans="1:13" x14ac:dyDescent="0.3">
      <c r="A26" s="26" t="s">
        <v>19</v>
      </c>
      <c r="B26" s="28">
        <f>B8</f>
        <v>3374</v>
      </c>
      <c r="C26" s="28">
        <f t="shared" si="10"/>
        <v>3246</v>
      </c>
      <c r="D26" s="28">
        <f t="shared" si="10"/>
        <v>3418</v>
      </c>
      <c r="E26" s="28">
        <f t="shared" si="10"/>
        <v>3477</v>
      </c>
      <c r="F26" s="28">
        <f t="shared" si="10"/>
        <v>3822</v>
      </c>
      <c r="G26" s="28">
        <f t="shared" si="10"/>
        <v>4060</v>
      </c>
      <c r="H26" s="28">
        <f t="shared" si="10"/>
        <v>4389</v>
      </c>
      <c r="I26" s="28">
        <f t="shared" si="10"/>
        <v>3419</v>
      </c>
      <c r="J26" s="28">
        <f t="shared" si="10"/>
        <v>3483</v>
      </c>
      <c r="K26" s="28">
        <f t="shared" si="10"/>
        <v>3817</v>
      </c>
      <c r="L26" s="161">
        <f t="shared" si="3"/>
        <v>9.59</v>
      </c>
      <c r="M26" s="161">
        <f t="shared" si="4"/>
        <v>13.13</v>
      </c>
    </row>
    <row r="27" spans="1:13" x14ac:dyDescent="0.3">
      <c r="A27" s="26" t="s">
        <v>6</v>
      </c>
      <c r="B27" s="28">
        <f>B10</f>
        <v>2121</v>
      </c>
      <c r="C27" s="28">
        <f t="shared" ref="C27:K28" si="11">C10</f>
        <v>2473</v>
      </c>
      <c r="D27" s="28">
        <f t="shared" si="11"/>
        <v>2765</v>
      </c>
      <c r="E27" s="28">
        <f t="shared" si="11"/>
        <v>3091</v>
      </c>
      <c r="F27" s="28">
        <f t="shared" si="11"/>
        <v>2965</v>
      </c>
      <c r="G27" s="28">
        <f t="shared" si="11"/>
        <v>3060</v>
      </c>
      <c r="H27" s="28">
        <f t="shared" si="11"/>
        <v>2800</v>
      </c>
      <c r="I27" s="28">
        <f t="shared" si="11"/>
        <v>3048</v>
      </c>
      <c r="J27" s="28">
        <f t="shared" si="11"/>
        <v>3374</v>
      </c>
      <c r="K27" s="28">
        <f t="shared" si="11"/>
        <v>3496</v>
      </c>
      <c r="L27" s="161">
        <f t="shared" si="3"/>
        <v>3.62</v>
      </c>
      <c r="M27" s="161">
        <f t="shared" si="4"/>
        <v>64.83</v>
      </c>
    </row>
    <row r="28" spans="1:13" x14ac:dyDescent="0.3">
      <c r="A28" s="26" t="s">
        <v>20</v>
      </c>
      <c r="B28" s="28">
        <f>B11</f>
        <v>6732</v>
      </c>
      <c r="C28" s="28">
        <f t="shared" si="11"/>
        <v>6965</v>
      </c>
      <c r="D28" s="28">
        <f t="shared" si="11"/>
        <v>7895</v>
      </c>
      <c r="E28" s="28">
        <f t="shared" si="11"/>
        <v>6745</v>
      </c>
      <c r="F28" s="28">
        <f t="shared" si="11"/>
        <v>7357</v>
      </c>
      <c r="G28" s="28">
        <f t="shared" si="11"/>
        <v>6996</v>
      </c>
      <c r="H28" s="28">
        <f t="shared" si="11"/>
        <v>6751</v>
      </c>
      <c r="I28" s="28">
        <f t="shared" si="11"/>
        <v>7197</v>
      </c>
      <c r="J28" s="28">
        <f t="shared" si="11"/>
        <v>7367</v>
      </c>
      <c r="K28" s="28">
        <f t="shared" si="11"/>
        <v>8073</v>
      </c>
      <c r="L28" s="161">
        <f t="shared" si="3"/>
        <v>9.58</v>
      </c>
      <c r="M28" s="161">
        <f t="shared" si="4"/>
        <v>19.920000000000002</v>
      </c>
    </row>
    <row r="29" spans="1:13" x14ac:dyDescent="0.3">
      <c r="A29" s="141" t="s">
        <v>61</v>
      </c>
      <c r="B29" s="145">
        <f>B18+B22+B24</f>
        <v>38177</v>
      </c>
      <c r="C29" s="145">
        <f t="shared" ref="C29:K29" si="12">C18+C22+C24</f>
        <v>38908</v>
      </c>
      <c r="D29" s="145">
        <f t="shared" si="12"/>
        <v>40800</v>
      </c>
      <c r="E29" s="145">
        <f t="shared" si="12"/>
        <v>40398</v>
      </c>
      <c r="F29" s="145">
        <f t="shared" si="12"/>
        <v>40761</v>
      </c>
      <c r="G29" s="145">
        <f t="shared" si="12"/>
        <v>41909</v>
      </c>
      <c r="H29" s="145">
        <f t="shared" si="12"/>
        <v>42713</v>
      </c>
      <c r="I29" s="145">
        <f t="shared" si="12"/>
        <v>39274</v>
      </c>
      <c r="J29" s="145">
        <f t="shared" si="12"/>
        <v>39604</v>
      </c>
      <c r="K29" s="145">
        <f t="shared" si="12"/>
        <v>44166</v>
      </c>
      <c r="L29" s="160">
        <f t="shared" si="3"/>
        <v>11.52</v>
      </c>
      <c r="M29" s="160">
        <f t="shared" si="4"/>
        <v>15.69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3EFB7-5DEB-4590-896C-30BB3D508A8E}">
  <sheetPr>
    <tabColor rgb="FF00B050"/>
  </sheetPr>
  <dimension ref="A1:M28"/>
  <sheetViews>
    <sheetView workbookViewId="0">
      <selection activeCell="H15" sqref="H15"/>
    </sheetView>
  </sheetViews>
  <sheetFormatPr defaultRowHeight="14.4" x14ac:dyDescent="0.3"/>
  <cols>
    <col min="1" max="1" width="18.88671875" customWidth="1"/>
    <col min="2" max="11" width="9.44140625" customWidth="1"/>
    <col min="12" max="12" width="12.109375" customWidth="1"/>
    <col min="13" max="13" width="12.88671875" customWidth="1"/>
    <col min="14" max="14" width="8.44140625" customWidth="1"/>
  </cols>
  <sheetData>
    <row r="1" spans="1:13" x14ac:dyDescent="0.3">
      <c r="A1" t="s">
        <v>4</v>
      </c>
      <c r="B1" t="s">
        <v>28</v>
      </c>
    </row>
    <row r="3" spans="1:13" x14ac:dyDescent="0.3">
      <c r="A3" t="s">
        <v>133</v>
      </c>
      <c r="B3" t="s">
        <v>102</v>
      </c>
    </row>
    <row r="4" spans="1:13" x14ac:dyDescent="0.3">
      <c r="A4" t="s">
        <v>33</v>
      </c>
      <c r="B4" s="171" t="s">
        <v>0</v>
      </c>
      <c r="C4" s="171" t="s">
        <v>1</v>
      </c>
      <c r="D4" s="171" t="s">
        <v>2</v>
      </c>
      <c r="E4" s="171" t="s">
        <v>3</v>
      </c>
      <c r="F4" s="171" t="s">
        <v>116</v>
      </c>
      <c r="G4" s="171" t="s">
        <v>117</v>
      </c>
      <c r="H4" s="171" t="s">
        <v>118</v>
      </c>
      <c r="I4" s="171" t="s">
        <v>32</v>
      </c>
      <c r="J4" s="171" t="s">
        <v>142</v>
      </c>
      <c r="K4" s="171" t="s">
        <v>143</v>
      </c>
    </row>
    <row r="5" spans="1:13" x14ac:dyDescent="0.3">
      <c r="A5" t="s">
        <v>12</v>
      </c>
      <c r="B5">
        <v>13359</v>
      </c>
      <c r="C5">
        <v>13880</v>
      </c>
      <c r="D5">
        <v>14915</v>
      </c>
      <c r="E5">
        <v>15758</v>
      </c>
      <c r="F5">
        <v>16655</v>
      </c>
      <c r="G5">
        <v>17816</v>
      </c>
      <c r="H5">
        <v>18355</v>
      </c>
      <c r="I5">
        <v>17576</v>
      </c>
      <c r="J5">
        <v>18693</v>
      </c>
      <c r="K5">
        <v>19739</v>
      </c>
    </row>
    <row r="6" spans="1:13" x14ac:dyDescent="0.3">
      <c r="A6" t="s">
        <v>9</v>
      </c>
      <c r="B6">
        <v>41525</v>
      </c>
      <c r="C6">
        <v>44823</v>
      </c>
      <c r="D6">
        <v>48876</v>
      </c>
      <c r="E6">
        <v>50980</v>
      </c>
      <c r="F6">
        <v>54149</v>
      </c>
      <c r="G6">
        <v>56414</v>
      </c>
      <c r="H6">
        <v>59036</v>
      </c>
      <c r="I6">
        <v>57895</v>
      </c>
      <c r="J6">
        <v>62480</v>
      </c>
      <c r="K6">
        <v>66837</v>
      </c>
    </row>
    <row r="7" spans="1:13" x14ac:dyDescent="0.3">
      <c r="A7" t="s">
        <v>23</v>
      </c>
      <c r="B7">
        <v>17822</v>
      </c>
      <c r="C7">
        <v>19444</v>
      </c>
      <c r="D7">
        <v>20820</v>
      </c>
      <c r="E7">
        <v>21429</v>
      </c>
      <c r="F7">
        <v>22547</v>
      </c>
      <c r="G7">
        <v>23204</v>
      </c>
      <c r="H7">
        <v>24582</v>
      </c>
      <c r="I7">
        <v>24393</v>
      </c>
      <c r="J7">
        <v>25256</v>
      </c>
      <c r="K7">
        <v>26000</v>
      </c>
    </row>
    <row r="8" spans="1:13" x14ac:dyDescent="0.3">
      <c r="A8" t="s">
        <v>19</v>
      </c>
      <c r="B8">
        <v>12640</v>
      </c>
      <c r="C8">
        <v>12768</v>
      </c>
      <c r="D8">
        <v>13261</v>
      </c>
      <c r="E8">
        <v>13894</v>
      </c>
      <c r="F8">
        <v>15085</v>
      </c>
      <c r="G8">
        <v>15646</v>
      </c>
      <c r="H8">
        <v>16269</v>
      </c>
      <c r="I8">
        <v>17330</v>
      </c>
      <c r="J8">
        <v>18579</v>
      </c>
      <c r="K8">
        <v>19347</v>
      </c>
    </row>
    <row r="9" spans="1:13" x14ac:dyDescent="0.3">
      <c r="A9" t="s">
        <v>26</v>
      </c>
      <c r="B9">
        <v>6900</v>
      </c>
      <c r="C9">
        <v>7460</v>
      </c>
      <c r="D9">
        <v>8088</v>
      </c>
      <c r="E9">
        <v>8314</v>
      </c>
      <c r="F9">
        <v>8799</v>
      </c>
      <c r="G9">
        <v>9242</v>
      </c>
      <c r="H9">
        <v>9576</v>
      </c>
      <c r="I9">
        <v>9705</v>
      </c>
      <c r="J9">
        <v>9822</v>
      </c>
      <c r="K9">
        <v>10306</v>
      </c>
    </row>
    <row r="10" spans="1:13" x14ac:dyDescent="0.3">
      <c r="A10" t="s">
        <v>6</v>
      </c>
      <c r="B10">
        <v>13834</v>
      </c>
      <c r="C10">
        <v>14250</v>
      </c>
      <c r="D10">
        <v>14878</v>
      </c>
      <c r="E10">
        <v>14990</v>
      </c>
      <c r="F10">
        <v>15581</v>
      </c>
      <c r="G10">
        <v>16706</v>
      </c>
      <c r="H10">
        <v>17245</v>
      </c>
      <c r="I10">
        <v>17709</v>
      </c>
      <c r="J10">
        <v>19375</v>
      </c>
      <c r="K10">
        <v>20876</v>
      </c>
    </row>
    <row r="11" spans="1:13" x14ac:dyDescent="0.3">
      <c r="A11" t="s">
        <v>20</v>
      </c>
      <c r="B11">
        <v>22055</v>
      </c>
      <c r="C11">
        <v>23758</v>
      </c>
      <c r="D11">
        <v>25412</v>
      </c>
      <c r="E11">
        <v>25897</v>
      </c>
      <c r="F11">
        <v>27283</v>
      </c>
      <c r="G11">
        <v>27767</v>
      </c>
      <c r="H11">
        <v>28444</v>
      </c>
      <c r="I11">
        <v>28146</v>
      </c>
      <c r="J11">
        <v>28704</v>
      </c>
      <c r="K11">
        <v>30324</v>
      </c>
    </row>
    <row r="12" spans="1:13" x14ac:dyDescent="0.3">
      <c r="A12" t="s">
        <v>16</v>
      </c>
      <c r="B12">
        <v>12757</v>
      </c>
      <c r="C12">
        <v>13373</v>
      </c>
      <c r="D12">
        <v>13794</v>
      </c>
      <c r="E12">
        <v>14720</v>
      </c>
      <c r="F12">
        <v>15961</v>
      </c>
      <c r="G12">
        <v>16662</v>
      </c>
      <c r="H12">
        <v>17198</v>
      </c>
      <c r="I12">
        <v>16607</v>
      </c>
      <c r="J12">
        <v>17815</v>
      </c>
      <c r="K12">
        <v>19432</v>
      </c>
    </row>
    <row r="13" spans="1:13" x14ac:dyDescent="0.3">
      <c r="A13" t="s">
        <v>34</v>
      </c>
      <c r="B13">
        <v>140892</v>
      </c>
      <c r="C13">
        <v>149756</v>
      </c>
      <c r="D13">
        <v>160044</v>
      </c>
      <c r="E13">
        <v>165982</v>
      </c>
      <c r="F13">
        <v>176060</v>
      </c>
      <c r="G13">
        <v>183457</v>
      </c>
      <c r="H13">
        <v>190705</v>
      </c>
      <c r="I13">
        <v>189361</v>
      </c>
      <c r="J13">
        <v>200724</v>
      </c>
      <c r="K13">
        <v>212861</v>
      </c>
    </row>
    <row r="15" spans="1:13" x14ac:dyDescent="0.3">
      <c r="A15" s="1" t="s">
        <v>193</v>
      </c>
    </row>
    <row r="16" spans="1:13" ht="28.8" x14ac:dyDescent="0.3">
      <c r="A16" s="30" t="s">
        <v>69</v>
      </c>
      <c r="B16" s="158" t="str">
        <f>B4</f>
        <v>2013</v>
      </c>
      <c r="C16" s="158" t="str">
        <f t="shared" ref="C16:K16" si="0">C4</f>
        <v>2014</v>
      </c>
      <c r="D16" s="158" t="str">
        <f t="shared" si="0"/>
        <v>2015</v>
      </c>
      <c r="E16" s="158" t="str">
        <f t="shared" si="0"/>
        <v>2016</v>
      </c>
      <c r="F16" s="158" t="str">
        <f t="shared" si="0"/>
        <v>2017</v>
      </c>
      <c r="G16" s="158" t="str">
        <f t="shared" si="0"/>
        <v>2018</v>
      </c>
      <c r="H16" s="158" t="str">
        <f t="shared" si="0"/>
        <v>2019</v>
      </c>
      <c r="I16" s="158" t="str">
        <f t="shared" si="0"/>
        <v>2020</v>
      </c>
      <c r="J16" s="158" t="str">
        <f t="shared" si="0"/>
        <v>2021</v>
      </c>
      <c r="K16" s="158" t="str">
        <f t="shared" si="0"/>
        <v>2022</v>
      </c>
      <c r="L16" s="158" t="s">
        <v>179</v>
      </c>
      <c r="M16" s="158" t="s">
        <v>180</v>
      </c>
    </row>
    <row r="17" spans="1:13" x14ac:dyDescent="0.3">
      <c r="A17" s="141" t="s">
        <v>70</v>
      </c>
      <c r="B17" s="145">
        <f>B18+B19+B20</f>
        <v>33016</v>
      </c>
      <c r="C17" s="145">
        <f t="shared" ref="C17:K17" si="1">C18+C19+C20</f>
        <v>34713</v>
      </c>
      <c r="D17" s="145">
        <f t="shared" si="1"/>
        <v>36797</v>
      </c>
      <c r="E17" s="145">
        <f t="shared" si="1"/>
        <v>38792</v>
      </c>
      <c r="F17" s="145">
        <f t="shared" si="1"/>
        <v>41415</v>
      </c>
      <c r="G17" s="145">
        <f t="shared" si="1"/>
        <v>43720</v>
      </c>
      <c r="H17" s="145">
        <f t="shared" si="1"/>
        <v>45129</v>
      </c>
      <c r="I17" s="145">
        <f t="shared" si="1"/>
        <v>43888</v>
      </c>
      <c r="J17" s="145">
        <f t="shared" si="1"/>
        <v>46330</v>
      </c>
      <c r="K17" s="145">
        <f t="shared" si="1"/>
        <v>49477</v>
      </c>
      <c r="L17" s="146">
        <f>ROUND(ABS(K17-J17)/J17*100,2)</f>
        <v>6.79</v>
      </c>
      <c r="M17" s="146">
        <f>ROUND(ABS(K17-B17)/B17*100,2)</f>
        <v>49.86</v>
      </c>
    </row>
    <row r="18" spans="1:13" x14ac:dyDescent="0.3">
      <c r="A18" s="26" t="s">
        <v>12</v>
      </c>
      <c r="B18" s="28">
        <f>B5</f>
        <v>13359</v>
      </c>
      <c r="C18" s="28">
        <f t="shared" ref="C18:K18" si="2">C5</f>
        <v>13880</v>
      </c>
      <c r="D18" s="28">
        <f t="shared" si="2"/>
        <v>14915</v>
      </c>
      <c r="E18" s="28">
        <f t="shared" si="2"/>
        <v>15758</v>
      </c>
      <c r="F18" s="28">
        <f t="shared" si="2"/>
        <v>16655</v>
      </c>
      <c r="G18" s="28">
        <f t="shared" si="2"/>
        <v>17816</v>
      </c>
      <c r="H18" s="28">
        <f t="shared" si="2"/>
        <v>18355</v>
      </c>
      <c r="I18" s="28">
        <f t="shared" si="2"/>
        <v>17576</v>
      </c>
      <c r="J18" s="28">
        <f t="shared" si="2"/>
        <v>18693</v>
      </c>
      <c r="K18" s="28">
        <f t="shared" si="2"/>
        <v>19739</v>
      </c>
      <c r="L18" s="147">
        <f t="shared" ref="L18:L28" si="3">ROUND(ABS(K18-J18)/J18*100,2)</f>
        <v>5.6</v>
      </c>
      <c r="M18" s="147">
        <f t="shared" ref="M18:M28" si="4">ROUND(ABS(K18-B18)/B18*100,2)</f>
        <v>47.76</v>
      </c>
    </row>
    <row r="19" spans="1:13" x14ac:dyDescent="0.3">
      <c r="A19" s="26" t="s">
        <v>26</v>
      </c>
      <c r="B19" s="28">
        <f>B9</f>
        <v>6900</v>
      </c>
      <c r="C19" s="28">
        <f t="shared" ref="C19:K19" si="5">C9</f>
        <v>7460</v>
      </c>
      <c r="D19" s="28">
        <f t="shared" si="5"/>
        <v>8088</v>
      </c>
      <c r="E19" s="28">
        <f t="shared" si="5"/>
        <v>8314</v>
      </c>
      <c r="F19" s="28">
        <f t="shared" si="5"/>
        <v>8799</v>
      </c>
      <c r="G19" s="28">
        <f t="shared" si="5"/>
        <v>9242</v>
      </c>
      <c r="H19" s="28">
        <f t="shared" si="5"/>
        <v>9576</v>
      </c>
      <c r="I19" s="28">
        <f t="shared" si="5"/>
        <v>9705</v>
      </c>
      <c r="J19" s="28">
        <f t="shared" si="5"/>
        <v>9822</v>
      </c>
      <c r="K19" s="28">
        <f t="shared" si="5"/>
        <v>10306</v>
      </c>
      <c r="L19" s="147">
        <f t="shared" si="3"/>
        <v>4.93</v>
      </c>
      <c r="M19" s="147">
        <f t="shared" si="4"/>
        <v>49.36</v>
      </c>
    </row>
    <row r="20" spans="1:13" x14ac:dyDescent="0.3">
      <c r="A20" s="26" t="s">
        <v>16</v>
      </c>
      <c r="B20" s="28">
        <f>B12</f>
        <v>12757</v>
      </c>
      <c r="C20" s="28">
        <f t="shared" ref="C20:K20" si="6">C12</f>
        <v>13373</v>
      </c>
      <c r="D20" s="28">
        <f t="shared" si="6"/>
        <v>13794</v>
      </c>
      <c r="E20" s="28">
        <f t="shared" si="6"/>
        <v>14720</v>
      </c>
      <c r="F20" s="28">
        <f t="shared" si="6"/>
        <v>15961</v>
      </c>
      <c r="G20" s="28">
        <f t="shared" si="6"/>
        <v>16662</v>
      </c>
      <c r="H20" s="28">
        <f t="shared" si="6"/>
        <v>17198</v>
      </c>
      <c r="I20" s="28">
        <f t="shared" si="6"/>
        <v>16607</v>
      </c>
      <c r="J20" s="28">
        <f t="shared" si="6"/>
        <v>17815</v>
      </c>
      <c r="K20" s="28">
        <f t="shared" si="6"/>
        <v>19432</v>
      </c>
      <c r="L20" s="147">
        <f t="shared" si="3"/>
        <v>9.08</v>
      </c>
      <c r="M20" s="147">
        <f t="shared" si="4"/>
        <v>52.32</v>
      </c>
    </row>
    <row r="21" spans="1:13" x14ac:dyDescent="0.3">
      <c r="A21" s="141" t="s">
        <v>9</v>
      </c>
      <c r="B21" s="145">
        <f>B22</f>
        <v>41525</v>
      </c>
      <c r="C21" s="145">
        <f t="shared" ref="C21:K21" si="7">C22</f>
        <v>44823</v>
      </c>
      <c r="D21" s="145">
        <f t="shared" si="7"/>
        <v>48876</v>
      </c>
      <c r="E21" s="145">
        <f t="shared" si="7"/>
        <v>50980</v>
      </c>
      <c r="F21" s="145">
        <f t="shared" si="7"/>
        <v>54149</v>
      </c>
      <c r="G21" s="145">
        <f t="shared" si="7"/>
        <v>56414</v>
      </c>
      <c r="H21" s="145">
        <f t="shared" si="7"/>
        <v>59036</v>
      </c>
      <c r="I21" s="145">
        <f t="shared" si="7"/>
        <v>57895</v>
      </c>
      <c r="J21" s="145">
        <f t="shared" si="7"/>
        <v>62480</v>
      </c>
      <c r="K21" s="145">
        <f t="shared" si="7"/>
        <v>66837</v>
      </c>
      <c r="L21" s="146">
        <f t="shared" si="3"/>
        <v>6.97</v>
      </c>
      <c r="M21" s="146">
        <f t="shared" si="4"/>
        <v>60.96</v>
      </c>
    </row>
    <row r="22" spans="1:13" x14ac:dyDescent="0.3">
      <c r="A22" s="35" t="s">
        <v>9</v>
      </c>
      <c r="B22" s="28">
        <f>B6</f>
        <v>41525</v>
      </c>
      <c r="C22" s="28">
        <f t="shared" ref="C22:K22" si="8">C6</f>
        <v>44823</v>
      </c>
      <c r="D22" s="28">
        <f t="shared" si="8"/>
        <v>48876</v>
      </c>
      <c r="E22" s="28">
        <f t="shared" si="8"/>
        <v>50980</v>
      </c>
      <c r="F22" s="28">
        <f t="shared" si="8"/>
        <v>54149</v>
      </c>
      <c r="G22" s="28">
        <f t="shared" si="8"/>
        <v>56414</v>
      </c>
      <c r="H22" s="28">
        <f t="shared" si="8"/>
        <v>59036</v>
      </c>
      <c r="I22" s="28">
        <f t="shared" si="8"/>
        <v>57895</v>
      </c>
      <c r="J22" s="28">
        <f t="shared" si="8"/>
        <v>62480</v>
      </c>
      <c r="K22" s="28">
        <f t="shared" si="8"/>
        <v>66837</v>
      </c>
      <c r="L22" s="147">
        <f t="shared" si="3"/>
        <v>6.97</v>
      </c>
      <c r="M22" s="147">
        <f t="shared" si="4"/>
        <v>60.96</v>
      </c>
    </row>
    <row r="23" spans="1:13" x14ac:dyDescent="0.3">
      <c r="A23" s="141" t="s">
        <v>71</v>
      </c>
      <c r="B23" s="145">
        <f>B24+B25+B26+B27</f>
        <v>66351</v>
      </c>
      <c r="C23" s="145">
        <f t="shared" ref="C23:K23" si="9">C24+C25+C26+C27</f>
        <v>70220</v>
      </c>
      <c r="D23" s="145">
        <f t="shared" si="9"/>
        <v>74371</v>
      </c>
      <c r="E23" s="145">
        <f t="shared" si="9"/>
        <v>76210</v>
      </c>
      <c r="F23" s="145">
        <f t="shared" si="9"/>
        <v>80496</v>
      </c>
      <c r="G23" s="145">
        <f t="shared" si="9"/>
        <v>83323</v>
      </c>
      <c r="H23" s="145">
        <f t="shared" si="9"/>
        <v>86540</v>
      </c>
      <c r="I23" s="145">
        <f t="shared" si="9"/>
        <v>87578</v>
      </c>
      <c r="J23" s="145">
        <f t="shared" si="9"/>
        <v>91914</v>
      </c>
      <c r="K23" s="145">
        <f t="shared" si="9"/>
        <v>96547</v>
      </c>
      <c r="L23" s="146">
        <f t="shared" si="3"/>
        <v>5.04</v>
      </c>
      <c r="M23" s="146">
        <f t="shared" si="4"/>
        <v>45.51</v>
      </c>
    </row>
    <row r="24" spans="1:13" x14ac:dyDescent="0.3">
      <c r="A24" s="35" t="s">
        <v>23</v>
      </c>
      <c r="B24" s="28">
        <f>B7</f>
        <v>17822</v>
      </c>
      <c r="C24" s="28">
        <f t="shared" ref="C24:K25" si="10">C7</f>
        <v>19444</v>
      </c>
      <c r="D24" s="28">
        <f t="shared" si="10"/>
        <v>20820</v>
      </c>
      <c r="E24" s="28">
        <f t="shared" si="10"/>
        <v>21429</v>
      </c>
      <c r="F24" s="28">
        <f t="shared" si="10"/>
        <v>22547</v>
      </c>
      <c r="G24" s="28">
        <f t="shared" si="10"/>
        <v>23204</v>
      </c>
      <c r="H24" s="28">
        <f t="shared" si="10"/>
        <v>24582</v>
      </c>
      <c r="I24" s="28">
        <f t="shared" si="10"/>
        <v>24393</v>
      </c>
      <c r="J24" s="28">
        <f t="shared" si="10"/>
        <v>25256</v>
      </c>
      <c r="K24" s="28">
        <f t="shared" si="10"/>
        <v>26000</v>
      </c>
      <c r="L24" s="147">
        <f t="shared" si="3"/>
        <v>2.95</v>
      </c>
      <c r="M24" s="147">
        <f t="shared" si="4"/>
        <v>45.89</v>
      </c>
    </row>
    <row r="25" spans="1:13" x14ac:dyDescent="0.3">
      <c r="A25" s="35" t="s">
        <v>19</v>
      </c>
      <c r="B25" s="28">
        <f>B8</f>
        <v>12640</v>
      </c>
      <c r="C25" s="28">
        <f t="shared" si="10"/>
        <v>12768</v>
      </c>
      <c r="D25" s="28">
        <f t="shared" si="10"/>
        <v>13261</v>
      </c>
      <c r="E25" s="28">
        <f t="shared" si="10"/>
        <v>13894</v>
      </c>
      <c r="F25" s="28">
        <f t="shared" si="10"/>
        <v>15085</v>
      </c>
      <c r="G25" s="28">
        <f t="shared" si="10"/>
        <v>15646</v>
      </c>
      <c r="H25" s="28">
        <f t="shared" si="10"/>
        <v>16269</v>
      </c>
      <c r="I25" s="28">
        <f t="shared" si="10"/>
        <v>17330</v>
      </c>
      <c r="J25" s="28">
        <f t="shared" si="10"/>
        <v>18579</v>
      </c>
      <c r="K25" s="28">
        <f t="shared" si="10"/>
        <v>19347</v>
      </c>
      <c r="L25" s="147">
        <f t="shared" si="3"/>
        <v>4.13</v>
      </c>
      <c r="M25" s="147">
        <f t="shared" si="4"/>
        <v>53.06</v>
      </c>
    </row>
    <row r="26" spans="1:13" x14ac:dyDescent="0.3">
      <c r="A26" s="26" t="s">
        <v>6</v>
      </c>
      <c r="B26" s="28">
        <f>B10</f>
        <v>13834</v>
      </c>
      <c r="C26" s="28">
        <f t="shared" ref="C26:K27" si="11">C10</f>
        <v>14250</v>
      </c>
      <c r="D26" s="28">
        <f t="shared" si="11"/>
        <v>14878</v>
      </c>
      <c r="E26" s="28">
        <f t="shared" si="11"/>
        <v>14990</v>
      </c>
      <c r="F26" s="28">
        <f t="shared" si="11"/>
        <v>15581</v>
      </c>
      <c r="G26" s="28">
        <f t="shared" si="11"/>
        <v>16706</v>
      </c>
      <c r="H26" s="28">
        <f t="shared" si="11"/>
        <v>17245</v>
      </c>
      <c r="I26" s="28">
        <f t="shared" si="11"/>
        <v>17709</v>
      </c>
      <c r="J26" s="28">
        <f t="shared" si="11"/>
        <v>19375</v>
      </c>
      <c r="K26" s="28">
        <f t="shared" si="11"/>
        <v>20876</v>
      </c>
      <c r="L26" s="147">
        <f t="shared" si="3"/>
        <v>7.75</v>
      </c>
      <c r="M26" s="147">
        <f t="shared" si="4"/>
        <v>50.9</v>
      </c>
    </row>
    <row r="27" spans="1:13" x14ac:dyDescent="0.3">
      <c r="A27" s="26" t="s">
        <v>20</v>
      </c>
      <c r="B27" s="28">
        <f>B11</f>
        <v>22055</v>
      </c>
      <c r="C27" s="28">
        <f t="shared" si="11"/>
        <v>23758</v>
      </c>
      <c r="D27" s="28">
        <f t="shared" si="11"/>
        <v>25412</v>
      </c>
      <c r="E27" s="28">
        <f t="shared" si="11"/>
        <v>25897</v>
      </c>
      <c r="F27" s="28">
        <f t="shared" si="11"/>
        <v>27283</v>
      </c>
      <c r="G27" s="28">
        <f t="shared" si="11"/>
        <v>27767</v>
      </c>
      <c r="H27" s="28">
        <f t="shared" si="11"/>
        <v>28444</v>
      </c>
      <c r="I27" s="28">
        <f t="shared" si="11"/>
        <v>28146</v>
      </c>
      <c r="J27" s="28">
        <f t="shared" si="11"/>
        <v>28704</v>
      </c>
      <c r="K27" s="28">
        <f t="shared" si="11"/>
        <v>30324</v>
      </c>
      <c r="L27" s="147">
        <f t="shared" si="3"/>
        <v>5.64</v>
      </c>
      <c r="M27" s="147">
        <f t="shared" si="4"/>
        <v>37.49</v>
      </c>
    </row>
    <row r="28" spans="1:13" x14ac:dyDescent="0.3">
      <c r="A28" s="141" t="s">
        <v>61</v>
      </c>
      <c r="B28" s="145">
        <f>B17+B21+B23</f>
        <v>140892</v>
      </c>
      <c r="C28" s="145">
        <f t="shared" ref="C28:K28" si="12">C17+C21+C23</f>
        <v>149756</v>
      </c>
      <c r="D28" s="145">
        <f t="shared" si="12"/>
        <v>160044</v>
      </c>
      <c r="E28" s="145">
        <f t="shared" si="12"/>
        <v>165982</v>
      </c>
      <c r="F28" s="145">
        <f t="shared" si="12"/>
        <v>176060</v>
      </c>
      <c r="G28" s="145">
        <f t="shared" si="12"/>
        <v>183457</v>
      </c>
      <c r="H28" s="145">
        <f t="shared" si="12"/>
        <v>190705</v>
      </c>
      <c r="I28" s="145">
        <f t="shared" si="12"/>
        <v>189361</v>
      </c>
      <c r="J28" s="145">
        <f t="shared" si="12"/>
        <v>200724</v>
      </c>
      <c r="K28" s="145">
        <f t="shared" si="12"/>
        <v>212861</v>
      </c>
      <c r="L28" s="146">
        <f t="shared" si="3"/>
        <v>6.05</v>
      </c>
      <c r="M28" s="146">
        <f t="shared" si="4"/>
        <v>51.08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3A273-248D-484A-BC8F-D323F00D85C0}">
  <sheetPr>
    <tabColor rgb="FF00B050"/>
  </sheetPr>
  <dimension ref="A1:P52"/>
  <sheetViews>
    <sheetView topLeftCell="A13" workbookViewId="0">
      <selection activeCell="L27" sqref="L27"/>
    </sheetView>
  </sheetViews>
  <sheetFormatPr defaultRowHeight="14.4" x14ac:dyDescent="0.3"/>
  <cols>
    <col min="1" max="1" width="29.6640625" customWidth="1"/>
    <col min="2" max="2" width="11.33203125" customWidth="1"/>
    <col min="3" max="3" width="11.44140625" customWidth="1"/>
    <col min="4" max="5" width="10.44140625" customWidth="1"/>
    <col min="6" max="6" width="11.44140625" customWidth="1"/>
    <col min="7" max="7" width="10.44140625" customWidth="1"/>
    <col min="8" max="8" width="11.44140625" customWidth="1"/>
    <col min="9" max="9" width="11.33203125" customWidth="1"/>
    <col min="10" max="10" width="11" customWidth="1"/>
    <col min="11" max="11" width="10.5546875" customWidth="1"/>
    <col min="12" max="12" width="12.5546875" customWidth="1"/>
    <col min="13" max="13" width="12.44140625" customWidth="1"/>
  </cols>
  <sheetData>
    <row r="1" spans="1:13" x14ac:dyDescent="0.3">
      <c r="A1" t="s">
        <v>4</v>
      </c>
      <c r="B1" t="s">
        <v>28</v>
      </c>
    </row>
    <row r="3" spans="1:13" x14ac:dyDescent="0.3">
      <c r="A3" t="s">
        <v>103</v>
      </c>
      <c r="B3" t="s">
        <v>102</v>
      </c>
    </row>
    <row r="4" spans="1:13" x14ac:dyDescent="0.3">
      <c r="A4" t="s">
        <v>33</v>
      </c>
      <c r="B4" s="171" t="s">
        <v>0</v>
      </c>
      <c r="C4" s="171" t="s">
        <v>1</v>
      </c>
      <c r="D4" s="171" t="s">
        <v>2</v>
      </c>
      <c r="E4" s="171" t="s">
        <v>3</v>
      </c>
      <c r="F4" s="171" t="s">
        <v>116</v>
      </c>
      <c r="G4" s="171" t="s">
        <v>117</v>
      </c>
      <c r="H4" s="171" t="s">
        <v>118</v>
      </c>
      <c r="I4" s="171" t="s">
        <v>32</v>
      </c>
      <c r="J4" s="171" t="s">
        <v>142</v>
      </c>
      <c r="K4" s="171" t="s">
        <v>143</v>
      </c>
    </row>
    <row r="5" spans="1:13" x14ac:dyDescent="0.3">
      <c r="A5" t="s">
        <v>12</v>
      </c>
      <c r="B5">
        <v>11757</v>
      </c>
      <c r="C5">
        <v>12239</v>
      </c>
      <c r="D5">
        <v>13034</v>
      </c>
      <c r="E5">
        <v>13740</v>
      </c>
      <c r="F5">
        <v>14838</v>
      </c>
      <c r="G5">
        <v>15795</v>
      </c>
      <c r="H5">
        <v>16455</v>
      </c>
      <c r="I5">
        <v>16143</v>
      </c>
      <c r="J5">
        <v>16902</v>
      </c>
      <c r="K5">
        <v>17404</v>
      </c>
    </row>
    <row r="6" spans="1:13" x14ac:dyDescent="0.3">
      <c r="A6" t="s">
        <v>9</v>
      </c>
      <c r="B6">
        <v>35194</v>
      </c>
      <c r="C6">
        <v>37294</v>
      </c>
      <c r="D6">
        <v>40991</v>
      </c>
      <c r="E6">
        <v>43392</v>
      </c>
      <c r="F6">
        <v>46260</v>
      </c>
      <c r="G6">
        <v>48954</v>
      </c>
      <c r="H6">
        <v>51398</v>
      </c>
      <c r="I6">
        <v>51826</v>
      </c>
      <c r="J6">
        <v>55689</v>
      </c>
      <c r="K6">
        <v>59573</v>
      </c>
    </row>
    <row r="7" spans="1:13" x14ac:dyDescent="0.3">
      <c r="A7" t="s">
        <v>23</v>
      </c>
      <c r="B7">
        <v>16039</v>
      </c>
      <c r="C7">
        <v>17460</v>
      </c>
      <c r="D7">
        <v>18817</v>
      </c>
      <c r="E7">
        <v>19408</v>
      </c>
      <c r="F7">
        <v>20389</v>
      </c>
      <c r="G7">
        <v>21127</v>
      </c>
      <c r="H7">
        <v>22309</v>
      </c>
      <c r="I7">
        <v>22460</v>
      </c>
      <c r="J7">
        <v>23226</v>
      </c>
      <c r="K7">
        <v>23915</v>
      </c>
    </row>
    <row r="8" spans="1:13" x14ac:dyDescent="0.3">
      <c r="A8" t="s">
        <v>19</v>
      </c>
      <c r="B8">
        <v>11045</v>
      </c>
      <c r="C8">
        <v>11250</v>
      </c>
      <c r="D8">
        <v>11741</v>
      </c>
      <c r="E8">
        <v>12364</v>
      </c>
      <c r="F8">
        <v>13456</v>
      </c>
      <c r="G8">
        <v>14175</v>
      </c>
      <c r="H8">
        <v>14809</v>
      </c>
      <c r="I8">
        <v>15883</v>
      </c>
      <c r="J8">
        <v>17122</v>
      </c>
      <c r="K8">
        <v>17652</v>
      </c>
    </row>
    <row r="9" spans="1:13" x14ac:dyDescent="0.3">
      <c r="A9" t="s">
        <v>26</v>
      </c>
      <c r="B9">
        <v>6310</v>
      </c>
      <c r="C9">
        <v>6768</v>
      </c>
      <c r="D9">
        <v>7356</v>
      </c>
      <c r="E9">
        <v>7606</v>
      </c>
      <c r="F9">
        <v>8087</v>
      </c>
      <c r="G9">
        <v>8536</v>
      </c>
      <c r="H9">
        <v>8962</v>
      </c>
      <c r="I9">
        <v>9130</v>
      </c>
      <c r="J9">
        <v>9321</v>
      </c>
      <c r="K9">
        <v>9739</v>
      </c>
    </row>
    <row r="10" spans="1:13" x14ac:dyDescent="0.3">
      <c r="A10" t="s">
        <v>6</v>
      </c>
      <c r="B10">
        <v>12693</v>
      </c>
      <c r="C10">
        <v>13108</v>
      </c>
      <c r="D10">
        <v>13550</v>
      </c>
      <c r="E10">
        <v>13597</v>
      </c>
      <c r="F10">
        <v>14312</v>
      </c>
      <c r="G10">
        <v>15470</v>
      </c>
      <c r="H10">
        <v>15897</v>
      </c>
      <c r="I10">
        <v>16271</v>
      </c>
      <c r="J10">
        <v>17580</v>
      </c>
      <c r="K10">
        <v>18666</v>
      </c>
    </row>
    <row r="11" spans="1:13" x14ac:dyDescent="0.3">
      <c r="A11" t="s">
        <v>20</v>
      </c>
      <c r="B11">
        <v>19368</v>
      </c>
      <c r="C11">
        <v>20775</v>
      </c>
      <c r="D11">
        <v>22382</v>
      </c>
      <c r="E11">
        <v>23306</v>
      </c>
      <c r="F11">
        <v>24201</v>
      </c>
      <c r="G11">
        <v>24723</v>
      </c>
      <c r="H11">
        <v>25300</v>
      </c>
      <c r="I11">
        <v>25341</v>
      </c>
      <c r="J11">
        <v>25850</v>
      </c>
      <c r="K11">
        <v>26960</v>
      </c>
    </row>
    <row r="12" spans="1:13" x14ac:dyDescent="0.3">
      <c r="A12" t="s">
        <v>16</v>
      </c>
      <c r="B12">
        <v>11109</v>
      </c>
      <c r="C12">
        <v>11762</v>
      </c>
      <c r="D12">
        <v>12271</v>
      </c>
      <c r="E12">
        <v>13146</v>
      </c>
      <c r="F12">
        <v>14315</v>
      </c>
      <c r="G12">
        <v>15094</v>
      </c>
      <c r="H12">
        <v>15594</v>
      </c>
      <c r="I12">
        <v>15280</v>
      </c>
      <c r="J12">
        <v>16471</v>
      </c>
      <c r="K12">
        <v>16997</v>
      </c>
    </row>
    <row r="13" spans="1:13" x14ac:dyDescent="0.3">
      <c r="A13" t="s">
        <v>34</v>
      </c>
      <c r="B13">
        <v>123515</v>
      </c>
      <c r="C13">
        <v>130656</v>
      </c>
      <c r="D13">
        <v>140142</v>
      </c>
      <c r="E13">
        <v>146559</v>
      </c>
      <c r="F13">
        <v>155858</v>
      </c>
      <c r="G13">
        <v>163874</v>
      </c>
      <c r="H13">
        <v>170724</v>
      </c>
      <c r="I13">
        <v>172334</v>
      </c>
      <c r="J13">
        <v>182161</v>
      </c>
      <c r="K13">
        <v>190906</v>
      </c>
    </row>
    <row r="15" spans="1:13" x14ac:dyDescent="0.3">
      <c r="A15" s="1" t="s">
        <v>194</v>
      </c>
    </row>
    <row r="16" spans="1:13" ht="28.8" x14ac:dyDescent="0.3">
      <c r="A16" s="156" t="s">
        <v>112</v>
      </c>
      <c r="B16" s="189" t="str">
        <f>B4</f>
        <v>2013</v>
      </c>
      <c r="C16" s="189" t="str">
        <f t="shared" ref="C16:K16" si="0">C4</f>
        <v>2014</v>
      </c>
      <c r="D16" s="189" t="str">
        <f t="shared" si="0"/>
        <v>2015</v>
      </c>
      <c r="E16" s="189" t="str">
        <f t="shared" si="0"/>
        <v>2016</v>
      </c>
      <c r="F16" s="189" t="str">
        <f t="shared" si="0"/>
        <v>2017</v>
      </c>
      <c r="G16" s="189" t="str">
        <f t="shared" si="0"/>
        <v>2018</v>
      </c>
      <c r="H16" s="189" t="str">
        <f t="shared" si="0"/>
        <v>2019</v>
      </c>
      <c r="I16" s="189" t="str">
        <f t="shared" si="0"/>
        <v>2020</v>
      </c>
      <c r="J16" s="189" t="str">
        <f t="shared" si="0"/>
        <v>2021</v>
      </c>
      <c r="K16" s="189" t="str">
        <f t="shared" si="0"/>
        <v>2022</v>
      </c>
      <c r="L16" s="150" t="s">
        <v>179</v>
      </c>
      <c r="M16" s="150" t="s">
        <v>180</v>
      </c>
    </row>
    <row r="17" spans="1:16" x14ac:dyDescent="0.3">
      <c r="A17" s="141" t="s">
        <v>70</v>
      </c>
      <c r="B17" s="154">
        <f>B18+B19+B20</f>
        <v>29176</v>
      </c>
      <c r="C17" s="154">
        <f t="shared" ref="C17:K17" si="1">C18+C19+C20</f>
        <v>30769</v>
      </c>
      <c r="D17" s="154">
        <f t="shared" si="1"/>
        <v>32661</v>
      </c>
      <c r="E17" s="154">
        <f t="shared" si="1"/>
        <v>34492</v>
      </c>
      <c r="F17" s="154">
        <f t="shared" si="1"/>
        <v>37240</v>
      </c>
      <c r="G17" s="154">
        <f t="shared" si="1"/>
        <v>39425</v>
      </c>
      <c r="H17" s="154">
        <f t="shared" si="1"/>
        <v>41011</v>
      </c>
      <c r="I17" s="154">
        <f t="shared" si="1"/>
        <v>40553</v>
      </c>
      <c r="J17" s="154">
        <f t="shared" si="1"/>
        <v>42694</v>
      </c>
      <c r="K17" s="154">
        <f t="shared" si="1"/>
        <v>44140</v>
      </c>
      <c r="L17" s="146">
        <f>ROUND(ABS(K17-J17)/J17*100,2)</f>
        <v>3.39</v>
      </c>
      <c r="M17" s="146">
        <f>ROUND(ABS(K17-B17)/B17*100,2)</f>
        <v>51.29</v>
      </c>
      <c r="O17" s="8">
        <f>K17/$K$28</f>
        <v>0.23121326726242233</v>
      </c>
      <c r="P17" s="12">
        <f>K17-J17</f>
        <v>1446</v>
      </c>
    </row>
    <row r="18" spans="1:16" x14ac:dyDescent="0.3">
      <c r="A18" s="35" t="s">
        <v>12</v>
      </c>
      <c r="B18" s="28">
        <f>B5</f>
        <v>11757</v>
      </c>
      <c r="C18" s="28">
        <f t="shared" ref="C18:K18" si="2">C5</f>
        <v>12239</v>
      </c>
      <c r="D18" s="28">
        <f t="shared" si="2"/>
        <v>13034</v>
      </c>
      <c r="E18" s="28">
        <f t="shared" si="2"/>
        <v>13740</v>
      </c>
      <c r="F18" s="28">
        <f t="shared" si="2"/>
        <v>14838</v>
      </c>
      <c r="G18" s="28">
        <f t="shared" si="2"/>
        <v>15795</v>
      </c>
      <c r="H18" s="28">
        <f t="shared" si="2"/>
        <v>16455</v>
      </c>
      <c r="I18" s="28">
        <f t="shared" si="2"/>
        <v>16143</v>
      </c>
      <c r="J18" s="28">
        <f t="shared" si="2"/>
        <v>16902</v>
      </c>
      <c r="K18" s="28">
        <f t="shared" si="2"/>
        <v>17404</v>
      </c>
      <c r="L18" s="147">
        <f t="shared" ref="L18:L28" si="3">ROUND(ABS(K18-J18)/J18*100,2)</f>
        <v>2.97</v>
      </c>
      <c r="M18" s="147">
        <f t="shared" ref="M18:M28" si="4">ROUND(ABS(K18-B18)/B18*100,2)</f>
        <v>48.03</v>
      </c>
      <c r="O18" s="8">
        <f t="shared" ref="O18:O28" si="5">K18/$K$28</f>
        <v>9.1165285533194348E-2</v>
      </c>
      <c r="P18" s="12">
        <f t="shared" ref="P18:P28" si="6">K18-J18</f>
        <v>502</v>
      </c>
    </row>
    <row r="19" spans="1:16" x14ac:dyDescent="0.3">
      <c r="A19" s="35" t="s">
        <v>26</v>
      </c>
      <c r="B19" s="28">
        <f>B9</f>
        <v>6310</v>
      </c>
      <c r="C19" s="28">
        <f t="shared" ref="C19:K19" si="7">C9</f>
        <v>6768</v>
      </c>
      <c r="D19" s="28">
        <f t="shared" si="7"/>
        <v>7356</v>
      </c>
      <c r="E19" s="28">
        <f t="shared" si="7"/>
        <v>7606</v>
      </c>
      <c r="F19" s="28">
        <f t="shared" si="7"/>
        <v>8087</v>
      </c>
      <c r="G19" s="28">
        <f t="shared" si="7"/>
        <v>8536</v>
      </c>
      <c r="H19" s="28">
        <f t="shared" si="7"/>
        <v>8962</v>
      </c>
      <c r="I19" s="28">
        <f t="shared" si="7"/>
        <v>9130</v>
      </c>
      <c r="J19" s="28">
        <f t="shared" si="7"/>
        <v>9321</v>
      </c>
      <c r="K19" s="28">
        <f t="shared" si="7"/>
        <v>9739</v>
      </c>
      <c r="L19" s="147">
        <f t="shared" si="3"/>
        <v>4.4800000000000004</v>
      </c>
      <c r="M19" s="147">
        <f t="shared" si="4"/>
        <v>54.34</v>
      </c>
      <c r="O19" s="8">
        <f t="shared" si="5"/>
        <v>5.101463547505055E-2</v>
      </c>
      <c r="P19" s="12">
        <f t="shared" si="6"/>
        <v>418</v>
      </c>
    </row>
    <row r="20" spans="1:16" x14ac:dyDescent="0.3">
      <c r="A20" s="35" t="s">
        <v>16</v>
      </c>
      <c r="B20" s="28">
        <f>B12</f>
        <v>11109</v>
      </c>
      <c r="C20" s="28">
        <f t="shared" ref="C20:K20" si="8">C12</f>
        <v>11762</v>
      </c>
      <c r="D20" s="28">
        <f t="shared" si="8"/>
        <v>12271</v>
      </c>
      <c r="E20" s="28">
        <f t="shared" si="8"/>
        <v>13146</v>
      </c>
      <c r="F20" s="28">
        <f t="shared" si="8"/>
        <v>14315</v>
      </c>
      <c r="G20" s="28">
        <f t="shared" si="8"/>
        <v>15094</v>
      </c>
      <c r="H20" s="28">
        <f t="shared" si="8"/>
        <v>15594</v>
      </c>
      <c r="I20" s="28">
        <f t="shared" si="8"/>
        <v>15280</v>
      </c>
      <c r="J20" s="28">
        <f t="shared" si="8"/>
        <v>16471</v>
      </c>
      <c r="K20" s="28">
        <f t="shared" si="8"/>
        <v>16997</v>
      </c>
      <c r="L20" s="147">
        <f t="shared" si="3"/>
        <v>3.19</v>
      </c>
      <c r="M20" s="147">
        <f t="shared" si="4"/>
        <v>53</v>
      </c>
      <c r="O20" s="8">
        <f t="shared" si="5"/>
        <v>8.9033346254177442E-2</v>
      </c>
      <c r="P20" s="12">
        <f t="shared" si="6"/>
        <v>526</v>
      </c>
    </row>
    <row r="21" spans="1:16" x14ac:dyDescent="0.3">
      <c r="A21" s="148" t="s">
        <v>9</v>
      </c>
      <c r="B21" s="145">
        <f>B22</f>
        <v>35194</v>
      </c>
      <c r="C21" s="145">
        <f t="shared" ref="C21:K21" si="9">C22</f>
        <v>37294</v>
      </c>
      <c r="D21" s="145">
        <f t="shared" si="9"/>
        <v>40991</v>
      </c>
      <c r="E21" s="145">
        <f t="shared" si="9"/>
        <v>43392</v>
      </c>
      <c r="F21" s="145">
        <f t="shared" si="9"/>
        <v>46260</v>
      </c>
      <c r="G21" s="145">
        <f t="shared" si="9"/>
        <v>48954</v>
      </c>
      <c r="H21" s="145">
        <f t="shared" si="9"/>
        <v>51398</v>
      </c>
      <c r="I21" s="145">
        <f t="shared" si="9"/>
        <v>51826</v>
      </c>
      <c r="J21" s="145">
        <f t="shared" si="9"/>
        <v>55689</v>
      </c>
      <c r="K21" s="145">
        <f t="shared" si="9"/>
        <v>59573</v>
      </c>
      <c r="L21" s="146">
        <f t="shared" si="3"/>
        <v>6.97</v>
      </c>
      <c r="M21" s="146">
        <f t="shared" si="4"/>
        <v>69.27</v>
      </c>
      <c r="O21" s="8">
        <f t="shared" si="5"/>
        <v>0.31205409992352257</v>
      </c>
      <c r="P21" s="12">
        <f t="shared" si="6"/>
        <v>3884</v>
      </c>
    </row>
    <row r="22" spans="1:16" x14ac:dyDescent="0.3">
      <c r="A22" s="35" t="s">
        <v>9</v>
      </c>
      <c r="B22" s="28">
        <f>B6</f>
        <v>35194</v>
      </c>
      <c r="C22" s="28">
        <f t="shared" ref="C22:K22" si="10">C6</f>
        <v>37294</v>
      </c>
      <c r="D22" s="28">
        <f t="shared" si="10"/>
        <v>40991</v>
      </c>
      <c r="E22" s="28">
        <f t="shared" si="10"/>
        <v>43392</v>
      </c>
      <c r="F22" s="28">
        <f t="shared" si="10"/>
        <v>46260</v>
      </c>
      <c r="G22" s="28">
        <f t="shared" si="10"/>
        <v>48954</v>
      </c>
      <c r="H22" s="28">
        <f t="shared" si="10"/>
        <v>51398</v>
      </c>
      <c r="I22" s="28">
        <f t="shared" si="10"/>
        <v>51826</v>
      </c>
      <c r="J22" s="28">
        <f t="shared" si="10"/>
        <v>55689</v>
      </c>
      <c r="K22" s="28">
        <f t="shared" si="10"/>
        <v>59573</v>
      </c>
      <c r="L22" s="147">
        <f t="shared" si="3"/>
        <v>6.97</v>
      </c>
      <c r="M22" s="147">
        <f t="shared" si="4"/>
        <v>69.27</v>
      </c>
      <c r="O22" s="8">
        <f t="shared" si="5"/>
        <v>0.31205409992352257</v>
      </c>
      <c r="P22" s="12">
        <f t="shared" si="6"/>
        <v>3884</v>
      </c>
    </row>
    <row r="23" spans="1:16" x14ac:dyDescent="0.3">
      <c r="A23" s="141" t="s">
        <v>71</v>
      </c>
      <c r="B23" s="145">
        <f>B24+B25+B26+B27</f>
        <v>59145</v>
      </c>
      <c r="C23" s="145">
        <f t="shared" ref="C23:K23" si="11">C24+C25+C26+C27</f>
        <v>62593</v>
      </c>
      <c r="D23" s="145">
        <f t="shared" si="11"/>
        <v>66490</v>
      </c>
      <c r="E23" s="145">
        <f t="shared" si="11"/>
        <v>68675</v>
      </c>
      <c r="F23" s="145">
        <f t="shared" si="11"/>
        <v>72358</v>
      </c>
      <c r="G23" s="145">
        <f t="shared" si="11"/>
        <v>75495</v>
      </c>
      <c r="H23" s="145">
        <f t="shared" si="11"/>
        <v>78315</v>
      </c>
      <c r="I23" s="145">
        <f t="shared" si="11"/>
        <v>79955</v>
      </c>
      <c r="J23" s="145">
        <f t="shared" si="11"/>
        <v>83778</v>
      </c>
      <c r="K23" s="145">
        <f t="shared" si="11"/>
        <v>87193</v>
      </c>
      <c r="L23" s="146">
        <f t="shared" si="3"/>
        <v>4.08</v>
      </c>
      <c r="M23" s="146">
        <f t="shared" si="4"/>
        <v>47.42</v>
      </c>
      <c r="O23" s="8">
        <f t="shared" si="5"/>
        <v>0.45673263281405507</v>
      </c>
      <c r="P23" s="12">
        <f t="shared" si="6"/>
        <v>3415</v>
      </c>
    </row>
    <row r="24" spans="1:16" x14ac:dyDescent="0.3">
      <c r="A24" s="35" t="s">
        <v>23</v>
      </c>
      <c r="B24" s="28">
        <f>B7</f>
        <v>16039</v>
      </c>
      <c r="C24" s="28">
        <f t="shared" ref="C24:K25" si="12">C7</f>
        <v>17460</v>
      </c>
      <c r="D24" s="28">
        <f t="shared" si="12"/>
        <v>18817</v>
      </c>
      <c r="E24" s="28">
        <f t="shared" si="12"/>
        <v>19408</v>
      </c>
      <c r="F24" s="28">
        <f t="shared" si="12"/>
        <v>20389</v>
      </c>
      <c r="G24" s="28">
        <f t="shared" si="12"/>
        <v>21127</v>
      </c>
      <c r="H24" s="28">
        <f t="shared" si="12"/>
        <v>22309</v>
      </c>
      <c r="I24" s="28">
        <f t="shared" si="12"/>
        <v>22460</v>
      </c>
      <c r="J24" s="28">
        <f t="shared" si="12"/>
        <v>23226</v>
      </c>
      <c r="K24" s="28">
        <f t="shared" si="12"/>
        <v>23915</v>
      </c>
      <c r="L24" s="147">
        <f t="shared" si="3"/>
        <v>2.97</v>
      </c>
      <c r="M24" s="147">
        <f t="shared" si="4"/>
        <v>49.11</v>
      </c>
      <c r="O24" s="8">
        <f t="shared" si="5"/>
        <v>0.125271075817418</v>
      </c>
      <c r="P24" s="12">
        <f t="shared" si="6"/>
        <v>689</v>
      </c>
    </row>
    <row r="25" spans="1:16" x14ac:dyDescent="0.3">
      <c r="A25" s="35" t="s">
        <v>19</v>
      </c>
      <c r="B25" s="28">
        <f>B8</f>
        <v>11045</v>
      </c>
      <c r="C25" s="28">
        <f t="shared" si="12"/>
        <v>11250</v>
      </c>
      <c r="D25" s="28">
        <f t="shared" si="12"/>
        <v>11741</v>
      </c>
      <c r="E25" s="28">
        <f t="shared" si="12"/>
        <v>12364</v>
      </c>
      <c r="F25" s="28">
        <f t="shared" si="12"/>
        <v>13456</v>
      </c>
      <c r="G25" s="28">
        <f t="shared" si="12"/>
        <v>14175</v>
      </c>
      <c r="H25" s="28">
        <f t="shared" si="12"/>
        <v>14809</v>
      </c>
      <c r="I25" s="28">
        <f t="shared" si="12"/>
        <v>15883</v>
      </c>
      <c r="J25" s="28">
        <f t="shared" si="12"/>
        <v>17122</v>
      </c>
      <c r="K25" s="28">
        <f t="shared" si="12"/>
        <v>17652</v>
      </c>
      <c r="L25" s="147">
        <f t="shared" si="3"/>
        <v>3.1</v>
      </c>
      <c r="M25" s="147">
        <f t="shared" si="4"/>
        <v>59.82</v>
      </c>
      <c r="O25" s="8">
        <f t="shared" si="5"/>
        <v>9.2464354184782035E-2</v>
      </c>
      <c r="P25" s="12">
        <f t="shared" si="6"/>
        <v>530</v>
      </c>
    </row>
    <row r="26" spans="1:16" x14ac:dyDescent="0.3">
      <c r="A26" s="35" t="s">
        <v>6</v>
      </c>
      <c r="B26" s="28">
        <f>B10</f>
        <v>12693</v>
      </c>
      <c r="C26" s="28">
        <f t="shared" ref="C26:K27" si="13">C10</f>
        <v>13108</v>
      </c>
      <c r="D26" s="28">
        <f t="shared" si="13"/>
        <v>13550</v>
      </c>
      <c r="E26" s="28">
        <f t="shared" si="13"/>
        <v>13597</v>
      </c>
      <c r="F26" s="28">
        <f t="shared" si="13"/>
        <v>14312</v>
      </c>
      <c r="G26" s="28">
        <f t="shared" si="13"/>
        <v>15470</v>
      </c>
      <c r="H26" s="28">
        <f t="shared" si="13"/>
        <v>15897</v>
      </c>
      <c r="I26" s="28">
        <f t="shared" si="13"/>
        <v>16271</v>
      </c>
      <c r="J26" s="28">
        <f t="shared" si="13"/>
        <v>17580</v>
      </c>
      <c r="K26" s="28">
        <f t="shared" si="13"/>
        <v>18666</v>
      </c>
      <c r="L26" s="147">
        <f t="shared" si="3"/>
        <v>6.18</v>
      </c>
      <c r="M26" s="147">
        <f t="shared" si="4"/>
        <v>47.06</v>
      </c>
      <c r="O26" s="8">
        <f t="shared" si="5"/>
        <v>9.7775868752160752E-2</v>
      </c>
      <c r="P26" s="12">
        <f t="shared" si="6"/>
        <v>1086</v>
      </c>
    </row>
    <row r="27" spans="1:16" x14ac:dyDescent="0.3">
      <c r="A27" s="35" t="s">
        <v>20</v>
      </c>
      <c r="B27" s="28">
        <f>B11</f>
        <v>19368</v>
      </c>
      <c r="C27" s="28">
        <f t="shared" si="13"/>
        <v>20775</v>
      </c>
      <c r="D27" s="28">
        <f t="shared" si="13"/>
        <v>22382</v>
      </c>
      <c r="E27" s="28">
        <f t="shared" si="13"/>
        <v>23306</v>
      </c>
      <c r="F27" s="28">
        <f t="shared" si="13"/>
        <v>24201</v>
      </c>
      <c r="G27" s="28">
        <f t="shared" si="13"/>
        <v>24723</v>
      </c>
      <c r="H27" s="28">
        <f t="shared" si="13"/>
        <v>25300</v>
      </c>
      <c r="I27" s="28">
        <f t="shared" si="13"/>
        <v>25341</v>
      </c>
      <c r="J27" s="28">
        <f t="shared" si="13"/>
        <v>25850</v>
      </c>
      <c r="K27" s="28">
        <f t="shared" si="13"/>
        <v>26960</v>
      </c>
      <c r="L27" s="147">
        <f t="shared" si="3"/>
        <v>4.29</v>
      </c>
      <c r="M27" s="147">
        <f t="shared" si="4"/>
        <v>39.200000000000003</v>
      </c>
      <c r="O27" s="8">
        <f t="shared" si="5"/>
        <v>0.14122133405969431</v>
      </c>
      <c r="P27" s="12">
        <f t="shared" si="6"/>
        <v>1110</v>
      </c>
    </row>
    <row r="28" spans="1:16" x14ac:dyDescent="0.3">
      <c r="A28" s="141" t="s">
        <v>61</v>
      </c>
      <c r="B28" s="155">
        <f>B17+B21+B23</f>
        <v>123515</v>
      </c>
      <c r="C28" s="155">
        <f t="shared" ref="C28:K28" si="14">C17+C21+C23</f>
        <v>130656</v>
      </c>
      <c r="D28" s="155">
        <f t="shared" si="14"/>
        <v>140142</v>
      </c>
      <c r="E28" s="155">
        <f t="shared" si="14"/>
        <v>146559</v>
      </c>
      <c r="F28" s="155">
        <f t="shared" si="14"/>
        <v>155858</v>
      </c>
      <c r="G28" s="155">
        <f t="shared" si="14"/>
        <v>163874</v>
      </c>
      <c r="H28" s="155">
        <f t="shared" si="14"/>
        <v>170724</v>
      </c>
      <c r="I28" s="155">
        <f t="shared" si="14"/>
        <v>172334</v>
      </c>
      <c r="J28" s="155">
        <f t="shared" si="14"/>
        <v>182161</v>
      </c>
      <c r="K28" s="155">
        <f t="shared" si="14"/>
        <v>190906</v>
      </c>
      <c r="L28" s="146">
        <f t="shared" si="3"/>
        <v>4.8</v>
      </c>
      <c r="M28" s="146">
        <f t="shared" si="4"/>
        <v>54.56</v>
      </c>
      <c r="O28" s="8">
        <f t="shared" si="5"/>
        <v>1</v>
      </c>
      <c r="P28" s="12">
        <f t="shared" si="6"/>
        <v>8745</v>
      </c>
    </row>
    <row r="47" spans="1:2" x14ac:dyDescent="0.3">
      <c r="A47" t="s">
        <v>71</v>
      </c>
    </row>
    <row r="48" spans="1:2" x14ac:dyDescent="0.3">
      <c r="A48" t="s">
        <v>23</v>
      </c>
      <c r="B48">
        <v>16263</v>
      </c>
    </row>
    <row r="49" spans="1:2" x14ac:dyDescent="0.3">
      <c r="A49" t="s">
        <v>19</v>
      </c>
      <c r="B49">
        <v>12435</v>
      </c>
    </row>
    <row r="50" spans="1:2" x14ac:dyDescent="0.3">
      <c r="A50" t="s">
        <v>6</v>
      </c>
      <c r="B50">
        <v>13544</v>
      </c>
    </row>
    <row r="51" spans="1:2" x14ac:dyDescent="0.3">
      <c r="A51" t="s">
        <v>20</v>
      </c>
      <c r="B51">
        <v>18727</v>
      </c>
    </row>
    <row r="52" spans="1:2" x14ac:dyDescent="0.3">
      <c r="B52">
        <f>SUM(B41:B51)</f>
        <v>60969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1AC58-B726-4740-B2BB-966D3DED1E9D}">
  <sheetPr>
    <tabColor rgb="FF00B050"/>
  </sheetPr>
  <dimension ref="A1:M29"/>
  <sheetViews>
    <sheetView topLeftCell="A10" workbookViewId="0">
      <selection activeCell="B18" sqref="B18:M29"/>
    </sheetView>
  </sheetViews>
  <sheetFormatPr defaultRowHeight="14.4" x14ac:dyDescent="0.3"/>
  <cols>
    <col min="1" max="1" width="26.44140625" customWidth="1"/>
    <col min="2" max="11" width="9.33203125" customWidth="1"/>
    <col min="12" max="12" width="12.5546875" customWidth="1"/>
    <col min="13" max="13" width="12.6640625" customWidth="1"/>
  </cols>
  <sheetData>
    <row r="1" spans="1:11" x14ac:dyDescent="0.3">
      <c r="A1" t="s">
        <v>4</v>
      </c>
      <c r="B1" t="s">
        <v>28</v>
      </c>
    </row>
    <row r="3" spans="1:11" x14ac:dyDescent="0.3">
      <c r="A3" t="s">
        <v>115</v>
      </c>
      <c r="B3" t="s">
        <v>102</v>
      </c>
    </row>
    <row r="4" spans="1:11" x14ac:dyDescent="0.3">
      <c r="A4" t="s">
        <v>33</v>
      </c>
      <c r="B4" s="171" t="s">
        <v>0</v>
      </c>
      <c r="C4" s="171" t="s">
        <v>1</v>
      </c>
      <c r="D4" s="171" t="s">
        <v>2</v>
      </c>
      <c r="E4" s="171" t="s">
        <v>3</v>
      </c>
      <c r="F4" s="171" t="s">
        <v>116</v>
      </c>
      <c r="G4" s="171" t="s">
        <v>117</v>
      </c>
      <c r="H4" s="171" t="s">
        <v>118</v>
      </c>
      <c r="I4" s="171" t="s">
        <v>32</v>
      </c>
      <c r="J4" s="171" t="s">
        <v>142</v>
      </c>
      <c r="K4" s="171" t="s">
        <v>143</v>
      </c>
    </row>
    <row r="5" spans="1:11" x14ac:dyDescent="0.3">
      <c r="A5" t="s">
        <v>12</v>
      </c>
      <c r="B5">
        <v>1602</v>
      </c>
      <c r="C5">
        <v>1641</v>
      </c>
      <c r="D5">
        <v>1881</v>
      </c>
      <c r="E5">
        <v>2018</v>
      </c>
      <c r="F5">
        <v>1817</v>
      </c>
      <c r="G5">
        <v>2021</v>
      </c>
      <c r="H5">
        <v>1900</v>
      </c>
      <c r="I5">
        <v>1433</v>
      </c>
      <c r="J5">
        <v>1791</v>
      </c>
      <c r="K5">
        <v>2335</v>
      </c>
    </row>
    <row r="6" spans="1:11" x14ac:dyDescent="0.3">
      <c r="A6" t="s">
        <v>9</v>
      </c>
      <c r="B6">
        <v>6331</v>
      </c>
      <c r="C6">
        <v>7529</v>
      </c>
      <c r="D6">
        <v>7885</v>
      </c>
      <c r="E6">
        <v>7588</v>
      </c>
      <c r="F6">
        <v>7889</v>
      </c>
      <c r="G6">
        <v>7460</v>
      </c>
      <c r="H6">
        <v>7638</v>
      </c>
      <c r="I6">
        <v>6069</v>
      </c>
      <c r="J6">
        <v>6791</v>
      </c>
      <c r="K6">
        <v>7264</v>
      </c>
    </row>
    <row r="7" spans="1:11" x14ac:dyDescent="0.3">
      <c r="A7" t="s">
        <v>23</v>
      </c>
      <c r="B7">
        <v>1783</v>
      </c>
      <c r="C7">
        <v>1984</v>
      </c>
      <c r="D7">
        <v>2003</v>
      </c>
      <c r="E7">
        <v>2021</v>
      </c>
      <c r="F7">
        <v>2158</v>
      </c>
      <c r="G7">
        <v>2077</v>
      </c>
      <c r="H7">
        <v>2273</v>
      </c>
      <c r="I7">
        <v>1933</v>
      </c>
      <c r="J7">
        <v>2030</v>
      </c>
      <c r="K7">
        <v>2085</v>
      </c>
    </row>
    <row r="8" spans="1:11" x14ac:dyDescent="0.3">
      <c r="A8" t="s">
        <v>19</v>
      </c>
      <c r="B8">
        <v>1595</v>
      </c>
      <c r="C8">
        <v>1518</v>
      </c>
      <c r="D8">
        <v>1520</v>
      </c>
      <c r="E8">
        <v>1530</v>
      </c>
      <c r="F8">
        <v>1629</v>
      </c>
      <c r="G8">
        <v>1471</v>
      </c>
      <c r="H8">
        <v>1460</v>
      </c>
      <c r="I8">
        <v>1447</v>
      </c>
      <c r="J8">
        <v>1457</v>
      </c>
      <c r="K8">
        <v>1695</v>
      </c>
    </row>
    <row r="9" spans="1:11" x14ac:dyDescent="0.3">
      <c r="A9" t="s">
        <v>26</v>
      </c>
      <c r="B9">
        <v>590</v>
      </c>
      <c r="C9">
        <v>692</v>
      </c>
      <c r="D9">
        <v>732</v>
      </c>
      <c r="E9">
        <v>708</v>
      </c>
      <c r="F9">
        <v>712</v>
      </c>
      <c r="G9">
        <v>706</v>
      </c>
      <c r="H9">
        <v>614</v>
      </c>
      <c r="I9">
        <v>575</v>
      </c>
      <c r="J9">
        <v>501</v>
      </c>
      <c r="K9">
        <v>567</v>
      </c>
    </row>
    <row r="10" spans="1:11" x14ac:dyDescent="0.3">
      <c r="A10" t="s">
        <v>6</v>
      </c>
      <c r="B10">
        <v>1141</v>
      </c>
      <c r="C10">
        <v>1142</v>
      </c>
      <c r="D10">
        <v>1328</v>
      </c>
      <c r="E10">
        <v>1393</v>
      </c>
      <c r="F10">
        <v>1269</v>
      </c>
      <c r="G10">
        <v>1236</v>
      </c>
      <c r="H10">
        <v>1348</v>
      </c>
      <c r="I10">
        <v>1438</v>
      </c>
      <c r="J10">
        <v>1795</v>
      </c>
      <c r="K10">
        <v>2210</v>
      </c>
    </row>
    <row r="11" spans="1:11" x14ac:dyDescent="0.3">
      <c r="A11" t="s">
        <v>20</v>
      </c>
      <c r="B11">
        <v>2687</v>
      </c>
      <c r="C11">
        <v>2983</v>
      </c>
      <c r="D11">
        <v>3030</v>
      </c>
      <c r="E11">
        <v>2591</v>
      </c>
      <c r="F11">
        <v>3082</v>
      </c>
      <c r="G11">
        <v>3044</v>
      </c>
      <c r="H11">
        <v>3144</v>
      </c>
      <c r="I11">
        <v>2805</v>
      </c>
      <c r="J11">
        <v>2854</v>
      </c>
      <c r="K11">
        <v>3364</v>
      </c>
    </row>
    <row r="12" spans="1:11" x14ac:dyDescent="0.3">
      <c r="A12" t="s">
        <v>16</v>
      </c>
      <c r="B12">
        <v>1648</v>
      </c>
      <c r="C12">
        <v>1611</v>
      </c>
      <c r="D12">
        <v>1523</v>
      </c>
      <c r="E12">
        <v>1574</v>
      </c>
      <c r="F12">
        <v>1646</v>
      </c>
      <c r="G12">
        <v>1568</v>
      </c>
      <c r="H12">
        <v>1604</v>
      </c>
      <c r="I12">
        <v>1327</v>
      </c>
      <c r="J12">
        <v>1344</v>
      </c>
      <c r="K12">
        <v>2435</v>
      </c>
    </row>
    <row r="13" spans="1:11" x14ac:dyDescent="0.3">
      <c r="A13" t="s">
        <v>34</v>
      </c>
      <c r="B13">
        <v>17377</v>
      </c>
      <c r="C13">
        <v>19100</v>
      </c>
      <c r="D13">
        <v>19902</v>
      </c>
      <c r="E13">
        <v>19423</v>
      </c>
      <c r="F13">
        <v>20202</v>
      </c>
      <c r="G13">
        <v>19583</v>
      </c>
      <c r="H13">
        <v>19981</v>
      </c>
      <c r="I13">
        <v>17027</v>
      </c>
      <c r="J13">
        <v>18563</v>
      </c>
      <c r="K13">
        <v>21955</v>
      </c>
    </row>
    <row r="16" spans="1:11" x14ac:dyDescent="0.3">
      <c r="A16" s="1" t="s">
        <v>195</v>
      </c>
    </row>
    <row r="17" spans="1:13" ht="43.2" x14ac:dyDescent="0.3">
      <c r="A17" s="149" t="s">
        <v>78</v>
      </c>
      <c r="B17" s="190" t="str">
        <f>B4</f>
        <v>2013</v>
      </c>
      <c r="C17" s="190" t="str">
        <f t="shared" ref="C17:K17" si="0">C4</f>
        <v>2014</v>
      </c>
      <c r="D17" s="190" t="str">
        <f t="shared" si="0"/>
        <v>2015</v>
      </c>
      <c r="E17" s="190" t="str">
        <f t="shared" si="0"/>
        <v>2016</v>
      </c>
      <c r="F17" s="190" t="str">
        <f t="shared" si="0"/>
        <v>2017</v>
      </c>
      <c r="G17" s="190" t="str">
        <f t="shared" si="0"/>
        <v>2018</v>
      </c>
      <c r="H17" s="190" t="str">
        <f t="shared" si="0"/>
        <v>2019</v>
      </c>
      <c r="I17" s="190" t="str">
        <f t="shared" si="0"/>
        <v>2020</v>
      </c>
      <c r="J17" s="190" t="str">
        <f t="shared" si="0"/>
        <v>2021</v>
      </c>
      <c r="K17" s="190" t="str">
        <f t="shared" si="0"/>
        <v>2022</v>
      </c>
      <c r="L17" s="150" t="s">
        <v>179</v>
      </c>
      <c r="M17" s="150" t="s">
        <v>180</v>
      </c>
    </row>
    <row r="18" spans="1:13" x14ac:dyDescent="0.3">
      <c r="A18" s="141" t="s">
        <v>70</v>
      </c>
      <c r="B18" s="145">
        <f>B19+B20+B21</f>
        <v>3840</v>
      </c>
      <c r="C18" s="145">
        <f t="shared" ref="C18:K18" si="1">C19+C20+C21</f>
        <v>3944</v>
      </c>
      <c r="D18" s="145">
        <f t="shared" si="1"/>
        <v>4136</v>
      </c>
      <c r="E18" s="145">
        <f t="shared" si="1"/>
        <v>4300</v>
      </c>
      <c r="F18" s="145">
        <f t="shared" si="1"/>
        <v>4175</v>
      </c>
      <c r="G18" s="145">
        <f t="shared" si="1"/>
        <v>4295</v>
      </c>
      <c r="H18" s="145">
        <f t="shared" si="1"/>
        <v>4118</v>
      </c>
      <c r="I18" s="145">
        <f t="shared" si="1"/>
        <v>3335</v>
      </c>
      <c r="J18" s="145">
        <f t="shared" si="1"/>
        <v>3636</v>
      </c>
      <c r="K18" s="145">
        <f t="shared" si="1"/>
        <v>5337</v>
      </c>
      <c r="L18" s="151">
        <f>ROUND(ABS(K18-J18)/J18*100,2)</f>
        <v>46.78</v>
      </c>
      <c r="M18" s="151">
        <f>ROUND(ABS(K18-B18)/B18*100,2)</f>
        <v>38.979999999999997</v>
      </c>
    </row>
    <row r="19" spans="1:13" x14ac:dyDescent="0.3">
      <c r="A19" s="26" t="s">
        <v>12</v>
      </c>
      <c r="B19" s="28">
        <f>B5</f>
        <v>1602</v>
      </c>
      <c r="C19" s="28">
        <f t="shared" ref="C19:K19" si="2">C5</f>
        <v>1641</v>
      </c>
      <c r="D19" s="28">
        <f t="shared" si="2"/>
        <v>1881</v>
      </c>
      <c r="E19" s="28">
        <f t="shared" si="2"/>
        <v>2018</v>
      </c>
      <c r="F19" s="28">
        <f t="shared" si="2"/>
        <v>1817</v>
      </c>
      <c r="G19" s="28">
        <f t="shared" si="2"/>
        <v>2021</v>
      </c>
      <c r="H19" s="28">
        <f t="shared" si="2"/>
        <v>1900</v>
      </c>
      <c r="I19" s="28">
        <f t="shared" si="2"/>
        <v>1433</v>
      </c>
      <c r="J19" s="28">
        <f t="shared" si="2"/>
        <v>1791</v>
      </c>
      <c r="K19" s="28">
        <f t="shared" si="2"/>
        <v>2335</v>
      </c>
      <c r="L19" s="152">
        <f t="shared" ref="L19:L29" si="3">ROUND(ABS(K19-J19)/J19*100,2)</f>
        <v>30.37</v>
      </c>
      <c r="M19" s="152">
        <f t="shared" ref="M19:M29" si="4">ROUND(ABS(K19-B19)/B19*100,2)</f>
        <v>45.76</v>
      </c>
    </row>
    <row r="20" spans="1:13" x14ac:dyDescent="0.3">
      <c r="A20" s="26" t="s">
        <v>26</v>
      </c>
      <c r="B20" s="28">
        <f>B9</f>
        <v>590</v>
      </c>
      <c r="C20" s="28">
        <f t="shared" ref="C20:K20" si="5">C9</f>
        <v>692</v>
      </c>
      <c r="D20" s="28">
        <f t="shared" si="5"/>
        <v>732</v>
      </c>
      <c r="E20" s="28">
        <f t="shared" si="5"/>
        <v>708</v>
      </c>
      <c r="F20" s="28">
        <f t="shared" si="5"/>
        <v>712</v>
      </c>
      <c r="G20" s="28">
        <f t="shared" si="5"/>
        <v>706</v>
      </c>
      <c r="H20" s="28">
        <f t="shared" si="5"/>
        <v>614</v>
      </c>
      <c r="I20" s="28">
        <f t="shared" si="5"/>
        <v>575</v>
      </c>
      <c r="J20" s="28">
        <f t="shared" si="5"/>
        <v>501</v>
      </c>
      <c r="K20" s="28">
        <f t="shared" si="5"/>
        <v>567</v>
      </c>
      <c r="L20" s="152">
        <f t="shared" si="3"/>
        <v>13.17</v>
      </c>
      <c r="M20" s="152">
        <f t="shared" si="4"/>
        <v>3.9</v>
      </c>
    </row>
    <row r="21" spans="1:13" x14ac:dyDescent="0.3">
      <c r="A21" s="26" t="s">
        <v>16</v>
      </c>
      <c r="B21" s="28">
        <f>B12</f>
        <v>1648</v>
      </c>
      <c r="C21" s="28">
        <f t="shared" ref="C21:K21" si="6">C12</f>
        <v>1611</v>
      </c>
      <c r="D21" s="28">
        <f t="shared" si="6"/>
        <v>1523</v>
      </c>
      <c r="E21" s="28">
        <f t="shared" si="6"/>
        <v>1574</v>
      </c>
      <c r="F21" s="28">
        <f t="shared" si="6"/>
        <v>1646</v>
      </c>
      <c r="G21" s="28">
        <f t="shared" si="6"/>
        <v>1568</v>
      </c>
      <c r="H21" s="28">
        <f t="shared" si="6"/>
        <v>1604</v>
      </c>
      <c r="I21" s="28">
        <f t="shared" si="6"/>
        <v>1327</v>
      </c>
      <c r="J21" s="28">
        <f t="shared" si="6"/>
        <v>1344</v>
      </c>
      <c r="K21" s="28">
        <f t="shared" si="6"/>
        <v>2435</v>
      </c>
      <c r="L21" s="152">
        <f t="shared" si="3"/>
        <v>81.180000000000007</v>
      </c>
      <c r="M21" s="152">
        <f t="shared" si="4"/>
        <v>47.75</v>
      </c>
    </row>
    <row r="22" spans="1:13" x14ac:dyDescent="0.3">
      <c r="A22" s="141" t="s">
        <v>9</v>
      </c>
      <c r="B22" s="145">
        <f>B23</f>
        <v>6331</v>
      </c>
      <c r="C22" s="145">
        <f t="shared" ref="C22:K22" si="7">C23</f>
        <v>7529</v>
      </c>
      <c r="D22" s="145">
        <f t="shared" si="7"/>
        <v>7885</v>
      </c>
      <c r="E22" s="145">
        <f t="shared" si="7"/>
        <v>7588</v>
      </c>
      <c r="F22" s="145">
        <f t="shared" si="7"/>
        <v>7889</v>
      </c>
      <c r="G22" s="145">
        <f t="shared" si="7"/>
        <v>7460</v>
      </c>
      <c r="H22" s="145">
        <f t="shared" si="7"/>
        <v>7638</v>
      </c>
      <c r="I22" s="145">
        <f t="shared" si="7"/>
        <v>6069</v>
      </c>
      <c r="J22" s="145">
        <f t="shared" si="7"/>
        <v>6791</v>
      </c>
      <c r="K22" s="145">
        <f t="shared" si="7"/>
        <v>7264</v>
      </c>
      <c r="L22" s="151">
        <f t="shared" si="3"/>
        <v>6.97</v>
      </c>
      <c r="M22" s="151">
        <f t="shared" si="4"/>
        <v>14.74</v>
      </c>
    </row>
    <row r="23" spans="1:13" x14ac:dyDescent="0.3">
      <c r="A23" s="26" t="s">
        <v>9</v>
      </c>
      <c r="B23" s="28">
        <f>B6</f>
        <v>6331</v>
      </c>
      <c r="C23" s="28">
        <f t="shared" ref="C23:K23" si="8">C6</f>
        <v>7529</v>
      </c>
      <c r="D23" s="28">
        <f t="shared" si="8"/>
        <v>7885</v>
      </c>
      <c r="E23" s="28">
        <f t="shared" si="8"/>
        <v>7588</v>
      </c>
      <c r="F23" s="28">
        <f t="shared" si="8"/>
        <v>7889</v>
      </c>
      <c r="G23" s="28">
        <f t="shared" si="8"/>
        <v>7460</v>
      </c>
      <c r="H23" s="28">
        <f t="shared" si="8"/>
        <v>7638</v>
      </c>
      <c r="I23" s="28">
        <f t="shared" si="8"/>
        <v>6069</v>
      </c>
      <c r="J23" s="28">
        <f t="shared" si="8"/>
        <v>6791</v>
      </c>
      <c r="K23" s="28">
        <f t="shared" si="8"/>
        <v>7264</v>
      </c>
      <c r="L23" s="152">
        <f t="shared" si="3"/>
        <v>6.97</v>
      </c>
      <c r="M23" s="152">
        <f t="shared" si="4"/>
        <v>14.74</v>
      </c>
    </row>
    <row r="24" spans="1:13" x14ac:dyDescent="0.3">
      <c r="A24" s="141" t="s">
        <v>71</v>
      </c>
      <c r="B24" s="145">
        <f t="shared" ref="B24:K24" si="9">B27+B28+B25+B26</f>
        <v>7206</v>
      </c>
      <c r="C24" s="145">
        <f t="shared" si="9"/>
        <v>7627</v>
      </c>
      <c r="D24" s="145">
        <f t="shared" si="9"/>
        <v>7881</v>
      </c>
      <c r="E24" s="145">
        <f t="shared" si="9"/>
        <v>7535</v>
      </c>
      <c r="F24" s="145">
        <f t="shared" si="9"/>
        <v>8138</v>
      </c>
      <c r="G24" s="145">
        <f t="shared" si="9"/>
        <v>7828</v>
      </c>
      <c r="H24" s="145">
        <f t="shared" si="9"/>
        <v>8225</v>
      </c>
      <c r="I24" s="145">
        <f t="shared" si="9"/>
        <v>7623</v>
      </c>
      <c r="J24" s="145">
        <f t="shared" si="9"/>
        <v>8136</v>
      </c>
      <c r="K24" s="145">
        <f t="shared" si="9"/>
        <v>9354</v>
      </c>
      <c r="L24" s="151">
        <f t="shared" si="3"/>
        <v>14.97</v>
      </c>
      <c r="M24" s="151">
        <f t="shared" si="4"/>
        <v>29.81</v>
      </c>
    </row>
    <row r="25" spans="1:13" x14ac:dyDescent="0.3">
      <c r="A25" s="26" t="s">
        <v>23</v>
      </c>
      <c r="B25" s="28">
        <f t="shared" ref="B25:K26" si="10">B7</f>
        <v>1783</v>
      </c>
      <c r="C25" s="28">
        <f t="shared" si="10"/>
        <v>1984</v>
      </c>
      <c r="D25" s="28">
        <f t="shared" si="10"/>
        <v>2003</v>
      </c>
      <c r="E25" s="28">
        <f t="shared" si="10"/>
        <v>2021</v>
      </c>
      <c r="F25" s="28">
        <f t="shared" si="10"/>
        <v>2158</v>
      </c>
      <c r="G25" s="28">
        <f t="shared" si="10"/>
        <v>2077</v>
      </c>
      <c r="H25" s="28">
        <f t="shared" si="10"/>
        <v>2273</v>
      </c>
      <c r="I25" s="28">
        <f t="shared" si="10"/>
        <v>1933</v>
      </c>
      <c r="J25" s="28">
        <f t="shared" si="10"/>
        <v>2030</v>
      </c>
      <c r="K25" s="28">
        <f t="shared" si="10"/>
        <v>2085</v>
      </c>
      <c r="L25" s="152">
        <f>ROUND(ABS(K25-J25)/J25*100,2)</f>
        <v>2.71</v>
      </c>
      <c r="M25" s="152">
        <f>ROUND(ABS(K25-B25)/B25*100,2)</f>
        <v>16.940000000000001</v>
      </c>
    </row>
    <row r="26" spans="1:13" x14ac:dyDescent="0.3">
      <c r="A26" s="26" t="s">
        <v>19</v>
      </c>
      <c r="B26" s="28">
        <f t="shared" si="10"/>
        <v>1595</v>
      </c>
      <c r="C26" s="28">
        <f t="shared" si="10"/>
        <v>1518</v>
      </c>
      <c r="D26" s="28">
        <f t="shared" si="10"/>
        <v>1520</v>
      </c>
      <c r="E26" s="28">
        <f t="shared" si="10"/>
        <v>1530</v>
      </c>
      <c r="F26" s="28">
        <f t="shared" si="10"/>
        <v>1629</v>
      </c>
      <c r="G26" s="28">
        <f t="shared" si="10"/>
        <v>1471</v>
      </c>
      <c r="H26" s="28">
        <f t="shared" si="10"/>
        <v>1460</v>
      </c>
      <c r="I26" s="28">
        <f t="shared" si="10"/>
        <v>1447</v>
      </c>
      <c r="J26" s="28">
        <f t="shared" si="10"/>
        <v>1457</v>
      </c>
      <c r="K26" s="28">
        <f t="shared" si="10"/>
        <v>1695</v>
      </c>
      <c r="L26" s="152">
        <f>ROUND(ABS(K26-J26)/J26*100,2)</f>
        <v>16.329999999999998</v>
      </c>
      <c r="M26" s="152">
        <f>ROUND(ABS(K26-B26)/B26*100,2)</f>
        <v>6.27</v>
      </c>
    </row>
    <row r="27" spans="1:13" x14ac:dyDescent="0.3">
      <c r="A27" s="26" t="s">
        <v>6</v>
      </c>
      <c r="B27" s="28">
        <f t="shared" ref="B27:K28" si="11">B10</f>
        <v>1141</v>
      </c>
      <c r="C27" s="28">
        <f t="shared" si="11"/>
        <v>1142</v>
      </c>
      <c r="D27" s="28">
        <f t="shared" si="11"/>
        <v>1328</v>
      </c>
      <c r="E27" s="28">
        <f t="shared" si="11"/>
        <v>1393</v>
      </c>
      <c r="F27" s="28">
        <f t="shared" si="11"/>
        <v>1269</v>
      </c>
      <c r="G27" s="28">
        <f t="shared" si="11"/>
        <v>1236</v>
      </c>
      <c r="H27" s="28">
        <f t="shared" si="11"/>
        <v>1348</v>
      </c>
      <c r="I27" s="28">
        <f t="shared" si="11"/>
        <v>1438</v>
      </c>
      <c r="J27" s="28">
        <f t="shared" si="11"/>
        <v>1795</v>
      </c>
      <c r="K27" s="28">
        <f t="shared" si="11"/>
        <v>2210</v>
      </c>
      <c r="L27" s="147">
        <f t="shared" ref="L27" si="12">ROUND(ABS(K27-J27)/J27*100,2)</f>
        <v>23.12</v>
      </c>
      <c r="M27" s="147">
        <f t="shared" ref="M27" si="13">ROUND(ABS(K27-B27)/B27*100,2)</f>
        <v>93.69</v>
      </c>
    </row>
    <row r="28" spans="1:13" x14ac:dyDescent="0.3">
      <c r="A28" s="26" t="s">
        <v>20</v>
      </c>
      <c r="B28" s="28">
        <f t="shared" si="11"/>
        <v>2687</v>
      </c>
      <c r="C28" s="28">
        <f t="shared" si="11"/>
        <v>2983</v>
      </c>
      <c r="D28" s="28">
        <f t="shared" si="11"/>
        <v>3030</v>
      </c>
      <c r="E28" s="28">
        <f t="shared" si="11"/>
        <v>2591</v>
      </c>
      <c r="F28" s="28">
        <f t="shared" si="11"/>
        <v>3082</v>
      </c>
      <c r="G28" s="28">
        <f t="shared" si="11"/>
        <v>3044</v>
      </c>
      <c r="H28" s="28">
        <f t="shared" si="11"/>
        <v>3144</v>
      </c>
      <c r="I28" s="28">
        <f t="shared" si="11"/>
        <v>2805</v>
      </c>
      <c r="J28" s="28">
        <f t="shared" si="11"/>
        <v>2854</v>
      </c>
      <c r="K28" s="28">
        <f t="shared" si="11"/>
        <v>3364</v>
      </c>
      <c r="L28" s="152">
        <f>ROUND(ABS(K28-J28)/J28*100,2)</f>
        <v>17.87</v>
      </c>
      <c r="M28" s="152">
        <f>ROUND(ABS(K28-B28)/B28*100,2)</f>
        <v>25.2</v>
      </c>
    </row>
    <row r="29" spans="1:13" x14ac:dyDescent="0.3">
      <c r="A29" s="141" t="s">
        <v>61</v>
      </c>
      <c r="B29" s="145">
        <f>B18+B22+B24</f>
        <v>17377</v>
      </c>
      <c r="C29" s="145">
        <f t="shared" ref="C29:K29" si="14">C18+C22+C24</f>
        <v>19100</v>
      </c>
      <c r="D29" s="145">
        <f t="shared" si="14"/>
        <v>19902</v>
      </c>
      <c r="E29" s="145">
        <f t="shared" si="14"/>
        <v>19423</v>
      </c>
      <c r="F29" s="145">
        <f t="shared" si="14"/>
        <v>20202</v>
      </c>
      <c r="G29" s="145">
        <f t="shared" si="14"/>
        <v>19583</v>
      </c>
      <c r="H29" s="145">
        <f t="shared" si="14"/>
        <v>19981</v>
      </c>
      <c r="I29" s="145">
        <f t="shared" si="14"/>
        <v>17027</v>
      </c>
      <c r="J29" s="145">
        <f t="shared" si="14"/>
        <v>18563</v>
      </c>
      <c r="K29" s="145">
        <f t="shared" si="14"/>
        <v>21955</v>
      </c>
      <c r="L29" s="151">
        <f t="shared" si="3"/>
        <v>18.27</v>
      </c>
      <c r="M29" s="151">
        <f t="shared" si="4"/>
        <v>26.35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2DB0-F93E-4CBA-9B55-2A0D3B19B72C}">
  <sheetPr>
    <tabColor rgb="FF00B050"/>
  </sheetPr>
  <dimension ref="A1:N28"/>
  <sheetViews>
    <sheetView zoomScaleNormal="100" workbookViewId="0">
      <selection activeCell="C9" sqref="C9"/>
    </sheetView>
  </sheetViews>
  <sheetFormatPr defaultRowHeight="14.4" x14ac:dyDescent="0.3"/>
  <cols>
    <col min="1" max="1" width="20.6640625" customWidth="1"/>
    <col min="2" max="11" width="15.33203125" bestFit="1" customWidth="1"/>
  </cols>
  <sheetData>
    <row r="1" spans="1:14" x14ac:dyDescent="0.3">
      <c r="A1" s="1" t="s">
        <v>121</v>
      </c>
    </row>
    <row r="3" spans="1:14" x14ac:dyDescent="0.3">
      <c r="B3" s="1">
        <v>2013</v>
      </c>
      <c r="C3" s="1">
        <v>2014</v>
      </c>
      <c r="D3" s="1">
        <v>2015</v>
      </c>
      <c r="E3" s="1">
        <v>2016</v>
      </c>
      <c r="F3" s="1">
        <v>2017</v>
      </c>
      <c r="G3" s="1">
        <v>2018</v>
      </c>
      <c r="H3" s="1">
        <v>2019</v>
      </c>
      <c r="I3" s="1">
        <v>2020</v>
      </c>
      <c r="J3" s="1">
        <v>2021</v>
      </c>
      <c r="K3" s="1">
        <v>2022</v>
      </c>
    </row>
    <row r="4" spans="1:14" x14ac:dyDescent="0.3">
      <c r="A4" s="126" t="s">
        <v>7</v>
      </c>
      <c r="B4" s="165">
        <f>B25+B26</f>
        <v>171572</v>
      </c>
      <c r="C4" s="165">
        <f t="shared" ref="C4:K4" si="0">C25+C26</f>
        <v>178217</v>
      </c>
      <c r="D4" s="165">
        <f t="shared" si="0"/>
        <v>189444</v>
      </c>
      <c r="E4" s="165">
        <f t="shared" si="0"/>
        <v>196675</v>
      </c>
      <c r="F4" s="165">
        <f t="shared" si="0"/>
        <v>205873</v>
      </c>
      <c r="G4" s="165">
        <f t="shared" si="0"/>
        <v>217678</v>
      </c>
      <c r="H4" s="165">
        <f t="shared" si="0"/>
        <v>225710</v>
      </c>
      <c r="I4" s="165">
        <f t="shared" si="0"/>
        <v>231651</v>
      </c>
      <c r="J4" s="165">
        <f t="shared" si="0"/>
        <v>242763</v>
      </c>
      <c r="K4" s="165">
        <f t="shared" si="0"/>
        <v>255262</v>
      </c>
      <c r="M4">
        <f>K4-J4</f>
        <v>12499</v>
      </c>
      <c r="N4" s="8">
        <f>M4/J4</f>
        <v>5.1486429151065029E-2</v>
      </c>
    </row>
    <row r="5" spans="1:14" x14ac:dyDescent="0.3">
      <c r="A5" s="126" t="s">
        <v>10</v>
      </c>
      <c r="B5" s="164">
        <f>B27</f>
        <v>117782</v>
      </c>
      <c r="C5" s="164">
        <f t="shared" ref="C5:K5" si="1">C27</f>
        <v>127890</v>
      </c>
      <c r="D5" s="164">
        <f t="shared" si="1"/>
        <v>138367</v>
      </c>
      <c r="E5" s="164">
        <f t="shared" si="1"/>
        <v>150692</v>
      </c>
      <c r="F5" s="164">
        <f t="shared" si="1"/>
        <v>163880</v>
      </c>
      <c r="G5" s="164">
        <f t="shared" si="1"/>
        <v>174646</v>
      </c>
      <c r="H5" s="164">
        <f t="shared" si="1"/>
        <v>188270</v>
      </c>
      <c r="I5" s="164">
        <f t="shared" si="1"/>
        <v>194311</v>
      </c>
      <c r="J5" s="164">
        <f t="shared" si="1"/>
        <v>210786</v>
      </c>
      <c r="K5" s="164">
        <f t="shared" si="1"/>
        <v>229716</v>
      </c>
      <c r="M5">
        <f>K5-J5</f>
        <v>18930</v>
      </c>
      <c r="N5" s="8">
        <f>M5/J5</f>
        <v>8.9806723406677863E-2</v>
      </c>
    </row>
    <row r="6" spans="1:14" x14ac:dyDescent="0.3">
      <c r="A6" t="s">
        <v>56</v>
      </c>
      <c r="B6" s="9">
        <f>B4+B5</f>
        <v>289354</v>
      </c>
      <c r="C6" s="9">
        <f t="shared" ref="C6:K6" si="2">C4+C5</f>
        <v>306107</v>
      </c>
      <c r="D6" s="9">
        <f t="shared" si="2"/>
        <v>327811</v>
      </c>
      <c r="E6" s="9">
        <f t="shared" si="2"/>
        <v>347367</v>
      </c>
      <c r="F6" s="9">
        <f t="shared" si="2"/>
        <v>369753</v>
      </c>
      <c r="G6" s="9">
        <f t="shared" si="2"/>
        <v>392324</v>
      </c>
      <c r="H6" s="9">
        <f t="shared" si="2"/>
        <v>413980</v>
      </c>
      <c r="I6" s="9">
        <f t="shared" si="2"/>
        <v>425962</v>
      </c>
      <c r="J6" s="9">
        <f t="shared" si="2"/>
        <v>453549</v>
      </c>
      <c r="K6" s="9">
        <f t="shared" si="2"/>
        <v>484978</v>
      </c>
    </row>
    <row r="7" spans="1:14" x14ac:dyDescent="0.3">
      <c r="L7" s="12"/>
    </row>
    <row r="23" spans="1:11" x14ac:dyDescent="0.3">
      <c r="A23" t="s">
        <v>148</v>
      </c>
      <c r="B23" t="s">
        <v>102</v>
      </c>
    </row>
    <row r="24" spans="1:11" x14ac:dyDescent="0.3">
      <c r="A24" t="s">
        <v>33</v>
      </c>
      <c r="B24" s="9" t="s">
        <v>0</v>
      </c>
      <c r="C24" s="9" t="s">
        <v>1</v>
      </c>
      <c r="D24" s="9" t="s">
        <v>2</v>
      </c>
      <c r="E24" s="9" t="s">
        <v>3</v>
      </c>
      <c r="F24" s="9" t="s">
        <v>116</v>
      </c>
      <c r="G24" s="9" t="s">
        <v>117</v>
      </c>
      <c r="H24" s="9" t="s">
        <v>118</v>
      </c>
      <c r="I24" s="9" t="s">
        <v>32</v>
      </c>
      <c r="J24" s="9" t="s">
        <v>142</v>
      </c>
      <c r="K24" s="9" t="s">
        <v>143</v>
      </c>
    </row>
    <row r="25" spans="1:11" x14ac:dyDescent="0.3">
      <c r="A25" t="s">
        <v>7</v>
      </c>
      <c r="B25" s="9">
        <v>168562</v>
      </c>
      <c r="C25" s="9">
        <v>175184</v>
      </c>
      <c r="D25" s="9">
        <v>186324</v>
      </c>
      <c r="E25" s="9">
        <v>193599</v>
      </c>
      <c r="F25" s="9">
        <v>202619</v>
      </c>
      <c r="G25" s="9">
        <v>214233</v>
      </c>
      <c r="H25" s="9">
        <v>222391</v>
      </c>
      <c r="I25" s="9">
        <v>228377</v>
      </c>
      <c r="J25" s="9">
        <v>239332</v>
      </c>
      <c r="K25" s="9">
        <v>251872</v>
      </c>
    </row>
    <row r="26" spans="1:11" x14ac:dyDescent="0.3">
      <c r="A26" t="s">
        <v>30</v>
      </c>
      <c r="B26" s="9">
        <v>3010</v>
      </c>
      <c r="C26" s="9">
        <v>3033</v>
      </c>
      <c r="D26" s="9">
        <v>3120</v>
      </c>
      <c r="E26" s="9">
        <v>3076</v>
      </c>
      <c r="F26" s="9">
        <v>3254</v>
      </c>
      <c r="G26" s="9">
        <v>3445</v>
      </c>
      <c r="H26" s="9">
        <v>3319</v>
      </c>
      <c r="I26" s="9">
        <v>3274</v>
      </c>
      <c r="J26" s="9">
        <v>3431</v>
      </c>
      <c r="K26" s="9">
        <v>3390</v>
      </c>
    </row>
    <row r="27" spans="1:11" x14ac:dyDescent="0.3">
      <c r="A27" t="s">
        <v>10</v>
      </c>
      <c r="B27" s="9">
        <v>117782</v>
      </c>
      <c r="C27" s="9">
        <v>127890</v>
      </c>
      <c r="D27" s="9">
        <v>138367</v>
      </c>
      <c r="E27" s="9">
        <v>150692</v>
      </c>
      <c r="F27" s="9">
        <v>163880</v>
      </c>
      <c r="G27" s="9">
        <v>174646</v>
      </c>
      <c r="H27" s="9">
        <v>188270</v>
      </c>
      <c r="I27" s="9">
        <v>194311</v>
      </c>
      <c r="J27" s="9">
        <v>210786</v>
      </c>
      <c r="K27" s="9">
        <v>229716</v>
      </c>
    </row>
    <row r="28" spans="1:11" x14ac:dyDescent="0.3">
      <c r="A28" t="s">
        <v>34</v>
      </c>
      <c r="B28">
        <v>289354</v>
      </c>
      <c r="C28">
        <v>306107</v>
      </c>
      <c r="D28">
        <v>327811</v>
      </c>
      <c r="E28">
        <v>347367</v>
      </c>
      <c r="F28">
        <v>369753</v>
      </c>
      <c r="G28">
        <v>392324</v>
      </c>
      <c r="H28">
        <v>413980</v>
      </c>
      <c r="I28">
        <v>425962</v>
      </c>
      <c r="J28">
        <v>453549</v>
      </c>
      <c r="K28">
        <v>484978</v>
      </c>
    </row>
  </sheetData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579AA-4D28-4EDE-BBC0-6E1045FC3569}">
  <sheetPr>
    <tabColor theme="9"/>
  </sheetPr>
  <dimension ref="A1:M29"/>
  <sheetViews>
    <sheetView workbookViewId="0">
      <selection activeCell="B18" sqref="B18:M29"/>
    </sheetView>
  </sheetViews>
  <sheetFormatPr defaultRowHeight="14.4" x14ac:dyDescent="0.3"/>
  <cols>
    <col min="1" max="1" width="16.6640625" customWidth="1"/>
    <col min="2" max="11" width="11.44140625" customWidth="1"/>
    <col min="12" max="12" width="12.109375" customWidth="1"/>
    <col min="13" max="13" width="15.77734375" bestFit="1" customWidth="1"/>
  </cols>
  <sheetData>
    <row r="1" spans="1:11" x14ac:dyDescent="0.3">
      <c r="A1" t="s">
        <v>4</v>
      </c>
      <c r="B1" t="s">
        <v>5</v>
      </c>
    </row>
    <row r="3" spans="1:11" x14ac:dyDescent="0.3">
      <c r="A3" t="s">
        <v>133</v>
      </c>
      <c r="B3" t="s">
        <v>102</v>
      </c>
    </row>
    <row r="4" spans="1:11" x14ac:dyDescent="0.3">
      <c r="A4" t="s">
        <v>33</v>
      </c>
      <c r="B4" s="171" t="s">
        <v>0</v>
      </c>
      <c r="C4" s="171" t="s">
        <v>1</v>
      </c>
      <c r="D4" s="171" t="s">
        <v>2</v>
      </c>
      <c r="E4" s="171" t="s">
        <v>3</v>
      </c>
      <c r="F4" s="171" t="s">
        <v>116</v>
      </c>
      <c r="G4" s="171" t="s">
        <v>117</v>
      </c>
      <c r="H4" s="171" t="s">
        <v>118</v>
      </c>
      <c r="I4" s="171" t="s">
        <v>32</v>
      </c>
      <c r="J4" s="171" t="s">
        <v>142</v>
      </c>
      <c r="K4" s="171" t="s">
        <v>143</v>
      </c>
    </row>
    <row r="5" spans="1:11" x14ac:dyDescent="0.3">
      <c r="A5" t="s">
        <v>12</v>
      </c>
      <c r="B5">
        <v>8785</v>
      </c>
      <c r="C5">
        <v>9121</v>
      </c>
      <c r="D5">
        <v>9485</v>
      </c>
      <c r="E5">
        <v>9774</v>
      </c>
      <c r="F5">
        <v>10151</v>
      </c>
      <c r="G5">
        <v>10724</v>
      </c>
      <c r="H5">
        <v>11357</v>
      </c>
      <c r="I5">
        <v>11564</v>
      </c>
      <c r="J5">
        <v>11686</v>
      </c>
      <c r="K5">
        <v>11957</v>
      </c>
    </row>
    <row r="6" spans="1:11" x14ac:dyDescent="0.3">
      <c r="A6" t="s">
        <v>9</v>
      </c>
      <c r="B6">
        <v>75223</v>
      </c>
      <c r="C6">
        <v>78602</v>
      </c>
      <c r="D6">
        <v>83665</v>
      </c>
      <c r="E6">
        <v>89673</v>
      </c>
      <c r="F6">
        <v>96995</v>
      </c>
      <c r="G6">
        <v>104194</v>
      </c>
      <c r="H6">
        <v>113562</v>
      </c>
      <c r="I6">
        <v>119023</v>
      </c>
      <c r="J6">
        <v>128630</v>
      </c>
      <c r="K6">
        <v>141770</v>
      </c>
    </row>
    <row r="7" spans="1:11" x14ac:dyDescent="0.3">
      <c r="A7" t="s">
        <v>23</v>
      </c>
      <c r="B7">
        <v>18286</v>
      </c>
      <c r="C7">
        <v>18991</v>
      </c>
      <c r="D7">
        <v>19743</v>
      </c>
      <c r="E7">
        <v>19754</v>
      </c>
      <c r="F7">
        <v>18567</v>
      </c>
      <c r="G7">
        <v>19595</v>
      </c>
      <c r="H7">
        <v>20111</v>
      </c>
      <c r="I7">
        <v>20283</v>
      </c>
      <c r="J7">
        <v>20947</v>
      </c>
      <c r="K7">
        <v>23556</v>
      </c>
    </row>
    <row r="8" spans="1:11" x14ac:dyDescent="0.3">
      <c r="A8" t="s">
        <v>19</v>
      </c>
      <c r="B8">
        <v>18075</v>
      </c>
      <c r="C8">
        <v>18975</v>
      </c>
      <c r="D8">
        <v>19997</v>
      </c>
      <c r="E8">
        <v>21105</v>
      </c>
      <c r="F8">
        <v>22547</v>
      </c>
      <c r="G8">
        <v>23791</v>
      </c>
      <c r="H8">
        <v>25257</v>
      </c>
      <c r="I8">
        <v>25561</v>
      </c>
      <c r="J8">
        <v>26338</v>
      </c>
      <c r="K8">
        <v>27201</v>
      </c>
    </row>
    <row r="9" spans="1:11" x14ac:dyDescent="0.3">
      <c r="A9" t="s">
        <v>26</v>
      </c>
      <c r="B9">
        <v>5044</v>
      </c>
      <c r="C9">
        <v>5431</v>
      </c>
      <c r="D9">
        <v>5676</v>
      </c>
      <c r="E9">
        <v>5731</v>
      </c>
      <c r="F9">
        <v>6176</v>
      </c>
      <c r="G9">
        <v>6954</v>
      </c>
      <c r="H9">
        <v>7457</v>
      </c>
      <c r="I9">
        <v>7571</v>
      </c>
      <c r="J9">
        <v>8183</v>
      </c>
      <c r="K9">
        <v>8865</v>
      </c>
    </row>
    <row r="10" spans="1:11" x14ac:dyDescent="0.3">
      <c r="A10" t="s">
        <v>6</v>
      </c>
      <c r="B10">
        <v>10153</v>
      </c>
      <c r="C10">
        <v>11011</v>
      </c>
      <c r="D10">
        <v>11648</v>
      </c>
      <c r="E10">
        <v>13080</v>
      </c>
      <c r="F10">
        <v>13770</v>
      </c>
      <c r="G10">
        <v>14600</v>
      </c>
      <c r="H10">
        <v>14698</v>
      </c>
      <c r="I10">
        <v>15181</v>
      </c>
      <c r="J10">
        <v>16208</v>
      </c>
      <c r="K10">
        <v>16657</v>
      </c>
    </row>
    <row r="11" spans="1:11" x14ac:dyDescent="0.3">
      <c r="A11" t="s">
        <v>20</v>
      </c>
      <c r="B11">
        <v>31410</v>
      </c>
      <c r="C11">
        <v>32884</v>
      </c>
      <c r="D11">
        <v>37070</v>
      </c>
      <c r="E11">
        <v>39616</v>
      </c>
      <c r="F11">
        <v>41294</v>
      </c>
      <c r="G11">
        <v>43847</v>
      </c>
      <c r="H11">
        <v>45535</v>
      </c>
      <c r="I11">
        <v>48060</v>
      </c>
      <c r="J11">
        <v>50324</v>
      </c>
      <c r="K11">
        <v>54012</v>
      </c>
    </row>
    <row r="12" spans="1:11" x14ac:dyDescent="0.3">
      <c r="A12" t="s">
        <v>16</v>
      </c>
      <c r="B12">
        <v>19663</v>
      </c>
      <c r="C12">
        <v>20244</v>
      </c>
      <c r="D12">
        <v>21283</v>
      </c>
      <c r="E12">
        <v>23050</v>
      </c>
      <c r="F12">
        <v>24954</v>
      </c>
      <c r="G12">
        <v>27071</v>
      </c>
      <c r="H12">
        <v>28011</v>
      </c>
      <c r="I12">
        <v>28632</v>
      </c>
      <c r="J12">
        <v>30113</v>
      </c>
      <c r="K12">
        <v>32265</v>
      </c>
    </row>
    <row r="13" spans="1:11" x14ac:dyDescent="0.3">
      <c r="A13" t="s">
        <v>34</v>
      </c>
      <c r="B13">
        <v>186639</v>
      </c>
      <c r="C13">
        <v>195259</v>
      </c>
      <c r="D13">
        <v>208567</v>
      </c>
      <c r="E13">
        <v>221783</v>
      </c>
      <c r="F13">
        <v>234454</v>
      </c>
      <c r="G13">
        <v>250776</v>
      </c>
      <c r="H13">
        <v>265988</v>
      </c>
      <c r="I13">
        <v>275875</v>
      </c>
      <c r="J13">
        <v>292429</v>
      </c>
      <c r="K13">
        <v>316283</v>
      </c>
    </row>
    <row r="16" spans="1:11" x14ac:dyDescent="0.3">
      <c r="A16" s="1" t="s">
        <v>196</v>
      </c>
    </row>
    <row r="17" spans="1:13" ht="28.8" x14ac:dyDescent="0.3">
      <c r="A17" s="30" t="s">
        <v>69</v>
      </c>
      <c r="B17" s="158" t="str">
        <f>B4</f>
        <v>2013</v>
      </c>
      <c r="C17" s="158" t="str">
        <f t="shared" ref="C17:K17" si="0">C4</f>
        <v>2014</v>
      </c>
      <c r="D17" s="158" t="str">
        <f t="shared" si="0"/>
        <v>2015</v>
      </c>
      <c r="E17" s="158" t="str">
        <f t="shared" si="0"/>
        <v>2016</v>
      </c>
      <c r="F17" s="158" t="str">
        <f t="shared" si="0"/>
        <v>2017</v>
      </c>
      <c r="G17" s="158" t="str">
        <f t="shared" si="0"/>
        <v>2018</v>
      </c>
      <c r="H17" s="158" t="str">
        <f t="shared" si="0"/>
        <v>2019</v>
      </c>
      <c r="I17" s="158" t="str">
        <f t="shared" si="0"/>
        <v>2020</v>
      </c>
      <c r="J17" s="158" t="str">
        <f t="shared" si="0"/>
        <v>2021</v>
      </c>
      <c r="K17" s="158" t="str">
        <f t="shared" si="0"/>
        <v>2022</v>
      </c>
      <c r="L17" s="158" t="s">
        <v>179</v>
      </c>
      <c r="M17" s="158" t="s">
        <v>180</v>
      </c>
    </row>
    <row r="18" spans="1:13" x14ac:dyDescent="0.3">
      <c r="A18" s="141" t="s">
        <v>70</v>
      </c>
      <c r="B18" s="145">
        <f>B19+B20+B21</f>
        <v>33492</v>
      </c>
      <c r="C18" s="145">
        <f t="shared" ref="C18:K18" si="1">C19+C20+C21</f>
        <v>34796</v>
      </c>
      <c r="D18" s="145">
        <f t="shared" si="1"/>
        <v>36444</v>
      </c>
      <c r="E18" s="145">
        <f t="shared" si="1"/>
        <v>38555</v>
      </c>
      <c r="F18" s="145">
        <f t="shared" si="1"/>
        <v>41281</v>
      </c>
      <c r="G18" s="145">
        <f t="shared" si="1"/>
        <v>44749</v>
      </c>
      <c r="H18" s="145">
        <f t="shared" si="1"/>
        <v>46825</v>
      </c>
      <c r="I18" s="145">
        <f t="shared" si="1"/>
        <v>47767</v>
      </c>
      <c r="J18" s="145">
        <f t="shared" si="1"/>
        <v>49982</v>
      </c>
      <c r="K18" s="145">
        <f t="shared" si="1"/>
        <v>53087</v>
      </c>
      <c r="L18" s="146">
        <f>ROUND(ABS(K18-J18)/J18*100,2)</f>
        <v>6.21</v>
      </c>
      <c r="M18" s="146">
        <f>ROUND(ABS(K18-B18)/B18*100,2)</f>
        <v>58.51</v>
      </c>
    </row>
    <row r="19" spans="1:13" x14ac:dyDescent="0.3">
      <c r="A19" s="26" t="s">
        <v>12</v>
      </c>
      <c r="B19" s="28">
        <f>B5</f>
        <v>8785</v>
      </c>
      <c r="C19" s="28">
        <f t="shared" ref="C19:K19" si="2">C5</f>
        <v>9121</v>
      </c>
      <c r="D19" s="28">
        <f t="shared" si="2"/>
        <v>9485</v>
      </c>
      <c r="E19" s="28">
        <f t="shared" si="2"/>
        <v>9774</v>
      </c>
      <c r="F19" s="28">
        <f t="shared" si="2"/>
        <v>10151</v>
      </c>
      <c r="G19" s="28">
        <f t="shared" si="2"/>
        <v>10724</v>
      </c>
      <c r="H19" s="28">
        <f t="shared" si="2"/>
        <v>11357</v>
      </c>
      <c r="I19" s="28">
        <f t="shared" si="2"/>
        <v>11564</v>
      </c>
      <c r="J19" s="28">
        <f t="shared" si="2"/>
        <v>11686</v>
      </c>
      <c r="K19" s="28">
        <f t="shared" si="2"/>
        <v>11957</v>
      </c>
      <c r="L19" s="147">
        <f t="shared" ref="L19:L29" si="3">ROUND(ABS(K19-J19)/J19*100,2)</f>
        <v>2.3199999999999998</v>
      </c>
      <c r="M19" s="147">
        <f t="shared" ref="M19:M29" si="4">ROUND(ABS(K19-B19)/B19*100,2)</f>
        <v>36.11</v>
      </c>
    </row>
    <row r="20" spans="1:13" x14ac:dyDescent="0.3">
      <c r="A20" s="26" t="s">
        <v>26</v>
      </c>
      <c r="B20" s="28">
        <f>B9</f>
        <v>5044</v>
      </c>
      <c r="C20" s="28">
        <f t="shared" ref="C20:K20" si="5">C9</f>
        <v>5431</v>
      </c>
      <c r="D20" s="28">
        <f t="shared" si="5"/>
        <v>5676</v>
      </c>
      <c r="E20" s="28">
        <f t="shared" si="5"/>
        <v>5731</v>
      </c>
      <c r="F20" s="28">
        <f t="shared" si="5"/>
        <v>6176</v>
      </c>
      <c r="G20" s="28">
        <f t="shared" si="5"/>
        <v>6954</v>
      </c>
      <c r="H20" s="28">
        <f t="shared" si="5"/>
        <v>7457</v>
      </c>
      <c r="I20" s="28">
        <f t="shared" si="5"/>
        <v>7571</v>
      </c>
      <c r="J20" s="28">
        <f t="shared" si="5"/>
        <v>8183</v>
      </c>
      <c r="K20" s="28">
        <f t="shared" si="5"/>
        <v>8865</v>
      </c>
      <c r="L20" s="147">
        <f t="shared" si="3"/>
        <v>8.33</v>
      </c>
      <c r="M20" s="147">
        <f t="shared" si="4"/>
        <v>75.75</v>
      </c>
    </row>
    <row r="21" spans="1:13" x14ac:dyDescent="0.3">
      <c r="A21" s="26" t="s">
        <v>16</v>
      </c>
      <c r="B21" s="28">
        <f>B12</f>
        <v>19663</v>
      </c>
      <c r="C21" s="28">
        <f t="shared" ref="C21:K21" si="6">C12</f>
        <v>20244</v>
      </c>
      <c r="D21" s="28">
        <f t="shared" si="6"/>
        <v>21283</v>
      </c>
      <c r="E21" s="28">
        <f t="shared" si="6"/>
        <v>23050</v>
      </c>
      <c r="F21" s="28">
        <f t="shared" si="6"/>
        <v>24954</v>
      </c>
      <c r="G21" s="28">
        <f t="shared" si="6"/>
        <v>27071</v>
      </c>
      <c r="H21" s="28">
        <f t="shared" si="6"/>
        <v>28011</v>
      </c>
      <c r="I21" s="28">
        <f t="shared" si="6"/>
        <v>28632</v>
      </c>
      <c r="J21" s="28">
        <f t="shared" si="6"/>
        <v>30113</v>
      </c>
      <c r="K21" s="28">
        <f t="shared" si="6"/>
        <v>32265</v>
      </c>
      <c r="L21" s="147">
        <f t="shared" si="3"/>
        <v>7.15</v>
      </c>
      <c r="M21" s="147">
        <f t="shared" si="4"/>
        <v>64.09</v>
      </c>
    </row>
    <row r="22" spans="1:13" x14ac:dyDescent="0.3">
      <c r="A22" s="141" t="s">
        <v>9</v>
      </c>
      <c r="B22" s="145">
        <f>B23</f>
        <v>75223</v>
      </c>
      <c r="C22" s="145">
        <f t="shared" ref="C22:K22" si="7">C23</f>
        <v>78602</v>
      </c>
      <c r="D22" s="145">
        <f t="shared" si="7"/>
        <v>83665</v>
      </c>
      <c r="E22" s="145">
        <f t="shared" si="7"/>
        <v>89673</v>
      </c>
      <c r="F22" s="145">
        <f t="shared" si="7"/>
        <v>96995</v>
      </c>
      <c r="G22" s="145">
        <f t="shared" si="7"/>
        <v>104194</v>
      </c>
      <c r="H22" s="145">
        <f t="shared" si="7"/>
        <v>113562</v>
      </c>
      <c r="I22" s="145">
        <f t="shared" si="7"/>
        <v>119023</v>
      </c>
      <c r="J22" s="145">
        <f t="shared" si="7"/>
        <v>128630</v>
      </c>
      <c r="K22" s="145">
        <f t="shared" si="7"/>
        <v>141770</v>
      </c>
      <c r="L22" s="146">
        <f t="shared" si="3"/>
        <v>10.220000000000001</v>
      </c>
      <c r="M22" s="146">
        <f t="shared" si="4"/>
        <v>88.47</v>
      </c>
    </row>
    <row r="23" spans="1:13" x14ac:dyDescent="0.3">
      <c r="A23" s="26" t="s">
        <v>9</v>
      </c>
      <c r="B23" s="28">
        <f>B6</f>
        <v>75223</v>
      </c>
      <c r="C23" s="28">
        <f t="shared" ref="C23:K23" si="8">C6</f>
        <v>78602</v>
      </c>
      <c r="D23" s="28">
        <f t="shared" si="8"/>
        <v>83665</v>
      </c>
      <c r="E23" s="28">
        <f t="shared" si="8"/>
        <v>89673</v>
      </c>
      <c r="F23" s="28">
        <f t="shared" si="8"/>
        <v>96995</v>
      </c>
      <c r="G23" s="28">
        <f t="shared" si="8"/>
        <v>104194</v>
      </c>
      <c r="H23" s="28">
        <f t="shared" si="8"/>
        <v>113562</v>
      </c>
      <c r="I23" s="28">
        <f t="shared" si="8"/>
        <v>119023</v>
      </c>
      <c r="J23" s="28">
        <f t="shared" si="8"/>
        <v>128630</v>
      </c>
      <c r="K23" s="28">
        <f t="shared" si="8"/>
        <v>141770</v>
      </c>
      <c r="L23" s="147">
        <f t="shared" si="3"/>
        <v>10.220000000000001</v>
      </c>
      <c r="M23" s="147">
        <f t="shared" si="4"/>
        <v>88.47</v>
      </c>
    </row>
    <row r="24" spans="1:13" x14ac:dyDescent="0.3">
      <c r="A24" s="141" t="s">
        <v>71</v>
      </c>
      <c r="B24" s="145">
        <f t="shared" ref="B24:K24" si="9">B27+B28+B25+B26</f>
        <v>77924</v>
      </c>
      <c r="C24" s="145">
        <f t="shared" si="9"/>
        <v>81861</v>
      </c>
      <c r="D24" s="145">
        <f t="shared" si="9"/>
        <v>88458</v>
      </c>
      <c r="E24" s="145">
        <f t="shared" si="9"/>
        <v>93555</v>
      </c>
      <c r="F24" s="145">
        <f t="shared" si="9"/>
        <v>96178</v>
      </c>
      <c r="G24" s="145">
        <f t="shared" si="9"/>
        <v>101833</v>
      </c>
      <c r="H24" s="145">
        <f t="shared" si="9"/>
        <v>105601</v>
      </c>
      <c r="I24" s="145">
        <f t="shared" si="9"/>
        <v>109085</v>
      </c>
      <c r="J24" s="145">
        <f t="shared" si="9"/>
        <v>113817</v>
      </c>
      <c r="K24" s="145">
        <f t="shared" si="9"/>
        <v>121426</v>
      </c>
      <c r="L24" s="146">
        <f t="shared" si="3"/>
        <v>6.69</v>
      </c>
      <c r="M24" s="146">
        <f t="shared" si="4"/>
        <v>55.83</v>
      </c>
    </row>
    <row r="25" spans="1:13" x14ac:dyDescent="0.3">
      <c r="A25" s="26" t="s">
        <v>23</v>
      </c>
      <c r="B25" s="28">
        <f t="shared" ref="B25:K26" si="10">B7</f>
        <v>18286</v>
      </c>
      <c r="C25" s="28">
        <f t="shared" si="10"/>
        <v>18991</v>
      </c>
      <c r="D25" s="28">
        <f t="shared" si="10"/>
        <v>19743</v>
      </c>
      <c r="E25" s="28">
        <f t="shared" si="10"/>
        <v>19754</v>
      </c>
      <c r="F25" s="28">
        <f t="shared" si="10"/>
        <v>18567</v>
      </c>
      <c r="G25" s="28">
        <f t="shared" si="10"/>
        <v>19595</v>
      </c>
      <c r="H25" s="28">
        <f t="shared" si="10"/>
        <v>20111</v>
      </c>
      <c r="I25" s="28">
        <f t="shared" si="10"/>
        <v>20283</v>
      </c>
      <c r="J25" s="28">
        <f t="shared" si="10"/>
        <v>20947</v>
      </c>
      <c r="K25" s="28">
        <f t="shared" si="10"/>
        <v>23556</v>
      </c>
      <c r="L25" s="147">
        <f>ROUND(ABS(K25-J25)/J25*100,2)</f>
        <v>12.46</v>
      </c>
      <c r="M25" s="147">
        <f>ROUND(ABS(K25-B25)/B25*100,2)</f>
        <v>28.82</v>
      </c>
    </row>
    <row r="26" spans="1:13" x14ac:dyDescent="0.3">
      <c r="A26" s="26" t="s">
        <v>19</v>
      </c>
      <c r="B26" s="28">
        <f>B8</f>
        <v>18075</v>
      </c>
      <c r="C26" s="28">
        <f t="shared" si="10"/>
        <v>18975</v>
      </c>
      <c r="D26" s="28">
        <f t="shared" si="10"/>
        <v>19997</v>
      </c>
      <c r="E26" s="28">
        <f t="shared" si="10"/>
        <v>21105</v>
      </c>
      <c r="F26" s="28">
        <f t="shared" si="10"/>
        <v>22547</v>
      </c>
      <c r="G26" s="28">
        <f t="shared" si="10"/>
        <v>23791</v>
      </c>
      <c r="H26" s="28">
        <f t="shared" si="10"/>
        <v>25257</v>
      </c>
      <c r="I26" s="28">
        <f t="shared" si="10"/>
        <v>25561</v>
      </c>
      <c r="J26" s="28">
        <f t="shared" si="10"/>
        <v>26338</v>
      </c>
      <c r="K26" s="28">
        <f t="shared" si="10"/>
        <v>27201</v>
      </c>
      <c r="L26" s="147">
        <f>ROUND(ABS(K26-J26)/J26*100,2)</f>
        <v>3.28</v>
      </c>
      <c r="M26" s="147">
        <f>ROUND(ABS(K26-B26)/B26*100,2)</f>
        <v>50.49</v>
      </c>
    </row>
    <row r="27" spans="1:13" x14ac:dyDescent="0.3">
      <c r="A27" s="26" t="s">
        <v>6</v>
      </c>
      <c r="B27" s="28">
        <f t="shared" ref="B27:K28" si="11">B10</f>
        <v>10153</v>
      </c>
      <c r="C27" s="28">
        <f t="shared" si="11"/>
        <v>11011</v>
      </c>
      <c r="D27" s="28">
        <f t="shared" si="11"/>
        <v>11648</v>
      </c>
      <c r="E27" s="28">
        <f t="shared" si="11"/>
        <v>13080</v>
      </c>
      <c r="F27" s="28">
        <f t="shared" si="11"/>
        <v>13770</v>
      </c>
      <c r="G27" s="28">
        <f t="shared" si="11"/>
        <v>14600</v>
      </c>
      <c r="H27" s="28">
        <f t="shared" si="11"/>
        <v>14698</v>
      </c>
      <c r="I27" s="28">
        <f t="shared" si="11"/>
        <v>15181</v>
      </c>
      <c r="J27" s="28">
        <f t="shared" si="11"/>
        <v>16208</v>
      </c>
      <c r="K27" s="28">
        <f t="shared" si="11"/>
        <v>16657</v>
      </c>
      <c r="L27" s="147">
        <f>ROUND(ABS(K27-J27)/J27*100,2)</f>
        <v>2.77</v>
      </c>
      <c r="M27" s="147">
        <f>ROUND(ABS(K27-B27)/B27*100,2)</f>
        <v>64.06</v>
      </c>
    </row>
    <row r="28" spans="1:13" x14ac:dyDescent="0.3">
      <c r="A28" s="26" t="s">
        <v>20</v>
      </c>
      <c r="B28" s="28">
        <f t="shared" si="11"/>
        <v>31410</v>
      </c>
      <c r="C28" s="28">
        <f t="shared" si="11"/>
        <v>32884</v>
      </c>
      <c r="D28" s="28">
        <f t="shared" si="11"/>
        <v>37070</v>
      </c>
      <c r="E28" s="28">
        <f t="shared" si="11"/>
        <v>39616</v>
      </c>
      <c r="F28" s="28">
        <f t="shared" si="11"/>
        <v>41294</v>
      </c>
      <c r="G28" s="28">
        <f t="shared" si="11"/>
        <v>43847</v>
      </c>
      <c r="H28" s="28">
        <f t="shared" si="11"/>
        <v>45535</v>
      </c>
      <c r="I28" s="28">
        <f t="shared" si="11"/>
        <v>48060</v>
      </c>
      <c r="J28" s="28">
        <f>J11</f>
        <v>50324</v>
      </c>
      <c r="K28" s="28">
        <f t="shared" si="11"/>
        <v>54012</v>
      </c>
      <c r="L28" s="147">
        <f>ROUND(ABS(K28-J28)/J28*100,2)</f>
        <v>7.33</v>
      </c>
      <c r="M28" s="147">
        <f>ROUND(ABS(K28-B28)/B28*100,2)</f>
        <v>71.959999999999994</v>
      </c>
    </row>
    <row r="29" spans="1:13" x14ac:dyDescent="0.3">
      <c r="A29" s="141" t="s">
        <v>61</v>
      </c>
      <c r="B29" s="145">
        <f>B18+B22+B24</f>
        <v>186639</v>
      </c>
      <c r="C29" s="145">
        <f t="shared" ref="C29:K29" si="12">C18+C22+C24</f>
        <v>195259</v>
      </c>
      <c r="D29" s="145">
        <f t="shared" si="12"/>
        <v>208567</v>
      </c>
      <c r="E29" s="145">
        <f t="shared" si="12"/>
        <v>221783</v>
      </c>
      <c r="F29" s="145">
        <f t="shared" si="12"/>
        <v>234454</v>
      </c>
      <c r="G29" s="145">
        <f t="shared" si="12"/>
        <v>250776</v>
      </c>
      <c r="H29" s="145">
        <f t="shared" si="12"/>
        <v>265988</v>
      </c>
      <c r="I29" s="145">
        <f t="shared" si="12"/>
        <v>275875</v>
      </c>
      <c r="J29" s="145">
        <f t="shared" si="12"/>
        <v>292429</v>
      </c>
      <c r="K29" s="145">
        <f t="shared" si="12"/>
        <v>316283</v>
      </c>
      <c r="L29" s="146">
        <f t="shared" si="3"/>
        <v>8.16</v>
      </c>
      <c r="M29" s="146">
        <f t="shared" si="4"/>
        <v>69.459999999999994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AD6F2-4375-4D1D-A66A-EE83C9B07983}">
  <sheetPr>
    <tabColor rgb="FF00B050"/>
  </sheetPr>
  <dimension ref="A1:N29"/>
  <sheetViews>
    <sheetView topLeftCell="A16" workbookViewId="0">
      <selection activeCell="B18" sqref="B18:M29"/>
    </sheetView>
  </sheetViews>
  <sheetFormatPr defaultRowHeight="14.4" x14ac:dyDescent="0.3"/>
  <cols>
    <col min="1" max="1" width="21.33203125" customWidth="1"/>
    <col min="2" max="2" width="9.33203125" customWidth="1"/>
    <col min="3" max="3" width="9.88671875" customWidth="1"/>
    <col min="4" max="5" width="9.44140625" customWidth="1"/>
    <col min="6" max="6" width="9.109375" customWidth="1"/>
    <col min="7" max="7" width="10.109375" customWidth="1"/>
    <col min="8" max="8" width="10.5546875" customWidth="1"/>
    <col min="9" max="9" width="10" customWidth="1"/>
    <col min="10" max="10" width="9.88671875" customWidth="1"/>
    <col min="11" max="11" width="10.88671875" customWidth="1"/>
    <col min="12" max="12" width="11.88671875" customWidth="1"/>
    <col min="13" max="13" width="13.77734375" customWidth="1"/>
  </cols>
  <sheetData>
    <row r="1" spans="1:11" x14ac:dyDescent="0.3">
      <c r="A1" t="s">
        <v>4</v>
      </c>
      <c r="B1" t="s">
        <v>5</v>
      </c>
    </row>
    <row r="3" spans="1:11" x14ac:dyDescent="0.3">
      <c r="A3" t="s">
        <v>103</v>
      </c>
      <c r="B3" t="s">
        <v>102</v>
      </c>
    </row>
    <row r="4" spans="1:11" x14ac:dyDescent="0.3">
      <c r="A4" t="s">
        <v>33</v>
      </c>
      <c r="B4" t="s">
        <v>0</v>
      </c>
      <c r="C4" t="s">
        <v>1</v>
      </c>
      <c r="D4" t="s">
        <v>2</v>
      </c>
      <c r="E4" t="s">
        <v>3</v>
      </c>
      <c r="F4" t="s">
        <v>116</v>
      </c>
      <c r="G4" t="s">
        <v>117</v>
      </c>
      <c r="H4" t="s">
        <v>118</v>
      </c>
      <c r="I4" t="s">
        <v>32</v>
      </c>
      <c r="J4" t="s">
        <v>142</v>
      </c>
      <c r="K4" t="s">
        <v>143</v>
      </c>
    </row>
    <row r="5" spans="1:11" x14ac:dyDescent="0.3">
      <c r="A5" t="s">
        <v>12</v>
      </c>
      <c r="B5">
        <v>7914</v>
      </c>
      <c r="C5">
        <v>8252</v>
      </c>
      <c r="D5">
        <v>8473</v>
      </c>
      <c r="E5">
        <v>8627</v>
      </c>
      <c r="F5">
        <v>9338</v>
      </c>
      <c r="G5">
        <v>9944</v>
      </c>
      <c r="H5">
        <v>10622</v>
      </c>
      <c r="I5">
        <v>10662</v>
      </c>
      <c r="J5">
        <v>11072</v>
      </c>
      <c r="K5">
        <v>11030</v>
      </c>
    </row>
    <row r="6" spans="1:11" x14ac:dyDescent="0.3">
      <c r="A6" t="s">
        <v>9</v>
      </c>
      <c r="B6">
        <v>67037</v>
      </c>
      <c r="C6">
        <v>71515</v>
      </c>
      <c r="D6">
        <v>76792</v>
      </c>
      <c r="E6">
        <v>82557</v>
      </c>
      <c r="F6">
        <v>90926</v>
      </c>
      <c r="G6">
        <v>97119</v>
      </c>
      <c r="H6">
        <v>105381</v>
      </c>
      <c r="I6">
        <v>110870</v>
      </c>
      <c r="J6">
        <v>121234</v>
      </c>
      <c r="K6">
        <v>133891</v>
      </c>
    </row>
    <row r="7" spans="1:11" x14ac:dyDescent="0.3">
      <c r="A7" t="s">
        <v>23</v>
      </c>
      <c r="B7">
        <v>16431</v>
      </c>
      <c r="C7">
        <v>17270</v>
      </c>
      <c r="D7">
        <v>18135</v>
      </c>
      <c r="E7">
        <v>18194</v>
      </c>
      <c r="F7">
        <v>16676</v>
      </c>
      <c r="G7">
        <v>17557</v>
      </c>
      <c r="H7">
        <v>18032</v>
      </c>
      <c r="I7">
        <v>18837</v>
      </c>
      <c r="J7">
        <v>19652</v>
      </c>
      <c r="K7">
        <v>22169</v>
      </c>
    </row>
    <row r="8" spans="1:11" x14ac:dyDescent="0.3">
      <c r="A8" t="s">
        <v>19</v>
      </c>
      <c r="B8">
        <v>16296</v>
      </c>
      <c r="C8">
        <v>17247</v>
      </c>
      <c r="D8">
        <v>18099</v>
      </c>
      <c r="E8">
        <v>19158</v>
      </c>
      <c r="F8">
        <v>20354</v>
      </c>
      <c r="G8">
        <v>21202</v>
      </c>
      <c r="H8">
        <v>22328</v>
      </c>
      <c r="I8">
        <v>23589</v>
      </c>
      <c r="J8">
        <v>24312</v>
      </c>
      <c r="K8">
        <v>25079</v>
      </c>
    </row>
    <row r="9" spans="1:11" x14ac:dyDescent="0.3">
      <c r="A9" t="s">
        <v>26</v>
      </c>
      <c r="B9">
        <v>4766</v>
      </c>
      <c r="C9">
        <v>4990</v>
      </c>
      <c r="D9">
        <v>5170</v>
      </c>
      <c r="E9">
        <v>5304</v>
      </c>
      <c r="F9">
        <v>5662</v>
      </c>
      <c r="G9">
        <v>6344</v>
      </c>
      <c r="H9">
        <v>6845</v>
      </c>
      <c r="I9">
        <v>7022</v>
      </c>
      <c r="J9">
        <v>7701</v>
      </c>
      <c r="K9">
        <v>8308</v>
      </c>
    </row>
    <row r="10" spans="1:11" x14ac:dyDescent="0.3">
      <c r="A10" t="s">
        <v>6</v>
      </c>
      <c r="B10">
        <v>9173</v>
      </c>
      <c r="C10">
        <v>9680</v>
      </c>
      <c r="D10">
        <v>10211</v>
      </c>
      <c r="E10">
        <v>11382</v>
      </c>
      <c r="F10">
        <v>12074</v>
      </c>
      <c r="G10">
        <v>12776</v>
      </c>
      <c r="H10">
        <v>13246</v>
      </c>
      <c r="I10">
        <v>13571</v>
      </c>
      <c r="J10">
        <v>14629</v>
      </c>
      <c r="K10">
        <v>15371</v>
      </c>
    </row>
    <row r="11" spans="1:11" x14ac:dyDescent="0.3">
      <c r="A11" t="s">
        <v>20</v>
      </c>
      <c r="B11">
        <v>27365</v>
      </c>
      <c r="C11">
        <v>28902</v>
      </c>
      <c r="D11">
        <v>32205</v>
      </c>
      <c r="E11">
        <v>35462</v>
      </c>
      <c r="F11">
        <v>37019</v>
      </c>
      <c r="G11">
        <v>39895</v>
      </c>
      <c r="H11">
        <v>41928</v>
      </c>
      <c r="I11">
        <v>43668</v>
      </c>
      <c r="J11">
        <v>45811</v>
      </c>
      <c r="K11">
        <v>49303</v>
      </c>
    </row>
    <row r="12" spans="1:11" x14ac:dyDescent="0.3">
      <c r="A12" t="s">
        <v>16</v>
      </c>
      <c r="B12">
        <v>16857</v>
      </c>
      <c r="C12">
        <v>17595</v>
      </c>
      <c r="D12">
        <v>18584</v>
      </c>
      <c r="E12">
        <v>20124</v>
      </c>
      <c r="F12">
        <v>21846</v>
      </c>
      <c r="G12">
        <v>23613</v>
      </c>
      <c r="H12">
        <v>24874</v>
      </c>
      <c r="I12">
        <v>25409</v>
      </c>
      <c r="J12">
        <v>26977</v>
      </c>
      <c r="K12">
        <v>28921</v>
      </c>
    </row>
    <row r="13" spans="1:11" x14ac:dyDescent="0.3">
      <c r="A13" t="s">
        <v>34</v>
      </c>
      <c r="B13">
        <v>165839</v>
      </c>
      <c r="C13">
        <v>175451</v>
      </c>
      <c r="D13">
        <v>187669</v>
      </c>
      <c r="E13">
        <v>200808</v>
      </c>
      <c r="F13">
        <v>213895</v>
      </c>
      <c r="G13">
        <v>228450</v>
      </c>
      <c r="H13">
        <v>243256</v>
      </c>
      <c r="I13">
        <v>253628</v>
      </c>
      <c r="J13">
        <v>271388</v>
      </c>
      <c r="K13">
        <v>294072</v>
      </c>
    </row>
    <row r="16" spans="1:11" x14ac:dyDescent="0.3">
      <c r="A16" s="1" t="s">
        <v>197</v>
      </c>
    </row>
    <row r="17" spans="1:14" ht="28.8" x14ac:dyDescent="0.3">
      <c r="A17" s="153" t="s">
        <v>113</v>
      </c>
      <c r="B17" s="191" t="str">
        <f>B4</f>
        <v>2013</v>
      </c>
      <c r="C17" s="191" t="str">
        <f t="shared" ref="C17:K17" si="0">C4</f>
        <v>2014</v>
      </c>
      <c r="D17" s="191" t="str">
        <f t="shared" si="0"/>
        <v>2015</v>
      </c>
      <c r="E17" s="191" t="str">
        <f t="shared" si="0"/>
        <v>2016</v>
      </c>
      <c r="F17" s="191" t="str">
        <f t="shared" si="0"/>
        <v>2017</v>
      </c>
      <c r="G17" s="191" t="str">
        <f t="shared" si="0"/>
        <v>2018</v>
      </c>
      <c r="H17" s="191" t="str">
        <f t="shared" si="0"/>
        <v>2019</v>
      </c>
      <c r="I17" s="191" t="str">
        <f t="shared" si="0"/>
        <v>2020</v>
      </c>
      <c r="J17" s="191" t="str">
        <f t="shared" si="0"/>
        <v>2021</v>
      </c>
      <c r="K17" s="191" t="str">
        <f t="shared" si="0"/>
        <v>2022</v>
      </c>
      <c r="L17" s="30" t="s">
        <v>179</v>
      </c>
      <c r="M17" s="30" t="s">
        <v>180</v>
      </c>
    </row>
    <row r="18" spans="1:14" x14ac:dyDescent="0.3">
      <c r="A18" s="141" t="s">
        <v>70</v>
      </c>
      <c r="B18" s="154">
        <f>B19+B20+B21</f>
        <v>29537</v>
      </c>
      <c r="C18" s="154">
        <f t="shared" ref="C18:K18" si="1">C19+C20+C21</f>
        <v>30837</v>
      </c>
      <c r="D18" s="154">
        <f t="shared" si="1"/>
        <v>32227</v>
      </c>
      <c r="E18" s="154">
        <f t="shared" si="1"/>
        <v>34055</v>
      </c>
      <c r="F18" s="154">
        <f t="shared" si="1"/>
        <v>36846</v>
      </c>
      <c r="G18" s="154">
        <f t="shared" si="1"/>
        <v>39901</v>
      </c>
      <c r="H18" s="154">
        <f t="shared" si="1"/>
        <v>42341</v>
      </c>
      <c r="I18" s="154">
        <f t="shared" si="1"/>
        <v>43093</v>
      </c>
      <c r="J18" s="154">
        <f t="shared" si="1"/>
        <v>45750</v>
      </c>
      <c r="K18" s="154">
        <f t="shared" si="1"/>
        <v>48259</v>
      </c>
      <c r="L18" s="146">
        <f>ROUND(ABS(K18-J18)/J18*100,2)</f>
        <v>5.48</v>
      </c>
      <c r="M18" s="146">
        <f>ROUND(ABS(K18-B18)/B18*100,2)</f>
        <v>63.38</v>
      </c>
      <c r="N18" s="8"/>
    </row>
    <row r="19" spans="1:14" x14ac:dyDescent="0.3">
      <c r="A19" s="35" t="s">
        <v>12</v>
      </c>
      <c r="B19" s="28">
        <f>B5</f>
        <v>7914</v>
      </c>
      <c r="C19" s="28">
        <f t="shared" ref="C19:K19" si="2">C5</f>
        <v>8252</v>
      </c>
      <c r="D19" s="28">
        <f t="shared" si="2"/>
        <v>8473</v>
      </c>
      <c r="E19" s="28">
        <f t="shared" si="2"/>
        <v>8627</v>
      </c>
      <c r="F19" s="28">
        <f t="shared" si="2"/>
        <v>9338</v>
      </c>
      <c r="G19" s="28">
        <f t="shared" si="2"/>
        <v>9944</v>
      </c>
      <c r="H19" s="28">
        <f t="shared" si="2"/>
        <v>10622</v>
      </c>
      <c r="I19" s="28">
        <f t="shared" si="2"/>
        <v>10662</v>
      </c>
      <c r="J19" s="28">
        <f t="shared" si="2"/>
        <v>11072</v>
      </c>
      <c r="K19" s="28">
        <f t="shared" si="2"/>
        <v>11030</v>
      </c>
      <c r="L19" s="147">
        <f t="shared" ref="L19:L29" si="3">ROUND(ABS(K19-J19)/J19*100,2)</f>
        <v>0.38</v>
      </c>
      <c r="M19" s="147">
        <f t="shared" ref="M19:M29" si="4">ROUND(ABS(K19-B19)/B19*100,2)</f>
        <v>39.369999999999997</v>
      </c>
      <c r="N19" s="8"/>
    </row>
    <row r="20" spans="1:14" x14ac:dyDescent="0.3">
      <c r="A20" s="35" t="s">
        <v>26</v>
      </c>
      <c r="B20" s="28">
        <f>B9</f>
        <v>4766</v>
      </c>
      <c r="C20" s="28">
        <f t="shared" ref="C20:K20" si="5">C9</f>
        <v>4990</v>
      </c>
      <c r="D20" s="28">
        <f t="shared" si="5"/>
        <v>5170</v>
      </c>
      <c r="E20" s="28">
        <f t="shared" si="5"/>
        <v>5304</v>
      </c>
      <c r="F20" s="28">
        <f t="shared" si="5"/>
        <v>5662</v>
      </c>
      <c r="G20" s="28">
        <f t="shared" si="5"/>
        <v>6344</v>
      </c>
      <c r="H20" s="28">
        <f t="shared" si="5"/>
        <v>6845</v>
      </c>
      <c r="I20" s="28">
        <f t="shared" si="5"/>
        <v>7022</v>
      </c>
      <c r="J20" s="28">
        <f t="shared" si="5"/>
        <v>7701</v>
      </c>
      <c r="K20" s="28">
        <f t="shared" si="5"/>
        <v>8308</v>
      </c>
      <c r="L20" s="147">
        <f t="shared" si="3"/>
        <v>7.88</v>
      </c>
      <c r="M20" s="147">
        <f t="shared" si="4"/>
        <v>74.319999999999993</v>
      </c>
      <c r="N20" s="8"/>
    </row>
    <row r="21" spans="1:14" x14ac:dyDescent="0.3">
      <c r="A21" s="35" t="s">
        <v>16</v>
      </c>
      <c r="B21" s="28">
        <f>B12</f>
        <v>16857</v>
      </c>
      <c r="C21" s="28">
        <f t="shared" ref="C21:K21" si="6">C12</f>
        <v>17595</v>
      </c>
      <c r="D21" s="28">
        <f t="shared" si="6"/>
        <v>18584</v>
      </c>
      <c r="E21" s="28">
        <f t="shared" si="6"/>
        <v>20124</v>
      </c>
      <c r="F21" s="28">
        <f t="shared" si="6"/>
        <v>21846</v>
      </c>
      <c r="G21" s="28">
        <f t="shared" si="6"/>
        <v>23613</v>
      </c>
      <c r="H21" s="28">
        <f t="shared" si="6"/>
        <v>24874</v>
      </c>
      <c r="I21" s="28">
        <f t="shared" si="6"/>
        <v>25409</v>
      </c>
      <c r="J21" s="28">
        <f t="shared" si="6"/>
        <v>26977</v>
      </c>
      <c r="K21" s="28">
        <f t="shared" si="6"/>
        <v>28921</v>
      </c>
      <c r="L21" s="147">
        <f t="shared" si="3"/>
        <v>7.21</v>
      </c>
      <c r="M21" s="147">
        <f t="shared" si="4"/>
        <v>71.569999999999993</v>
      </c>
      <c r="N21" s="8"/>
    </row>
    <row r="22" spans="1:14" x14ac:dyDescent="0.3">
      <c r="A22" s="148" t="s">
        <v>9</v>
      </c>
      <c r="B22" s="145">
        <f>B23</f>
        <v>67037</v>
      </c>
      <c r="C22" s="145">
        <f t="shared" ref="C22:K22" si="7">C23</f>
        <v>71515</v>
      </c>
      <c r="D22" s="145">
        <f t="shared" si="7"/>
        <v>76792</v>
      </c>
      <c r="E22" s="145">
        <f t="shared" si="7"/>
        <v>82557</v>
      </c>
      <c r="F22" s="145">
        <f t="shared" si="7"/>
        <v>90926</v>
      </c>
      <c r="G22" s="145">
        <f t="shared" si="7"/>
        <v>97119</v>
      </c>
      <c r="H22" s="145">
        <f t="shared" si="7"/>
        <v>105381</v>
      </c>
      <c r="I22" s="145">
        <f t="shared" si="7"/>
        <v>110870</v>
      </c>
      <c r="J22" s="145">
        <f t="shared" si="7"/>
        <v>121234</v>
      </c>
      <c r="K22" s="145">
        <f t="shared" si="7"/>
        <v>133891</v>
      </c>
      <c r="L22" s="146">
        <f t="shared" si="3"/>
        <v>10.44</v>
      </c>
      <c r="M22" s="146">
        <f t="shared" si="4"/>
        <v>99.73</v>
      </c>
      <c r="N22" s="8"/>
    </row>
    <row r="23" spans="1:14" x14ac:dyDescent="0.3">
      <c r="A23" s="35" t="s">
        <v>9</v>
      </c>
      <c r="B23" s="28">
        <f>B6</f>
        <v>67037</v>
      </c>
      <c r="C23" s="28">
        <f t="shared" ref="C23:K23" si="8">C6</f>
        <v>71515</v>
      </c>
      <c r="D23" s="28">
        <f t="shared" si="8"/>
        <v>76792</v>
      </c>
      <c r="E23" s="28">
        <f t="shared" si="8"/>
        <v>82557</v>
      </c>
      <c r="F23" s="28">
        <f t="shared" si="8"/>
        <v>90926</v>
      </c>
      <c r="G23" s="28">
        <f t="shared" si="8"/>
        <v>97119</v>
      </c>
      <c r="H23" s="28">
        <f t="shared" si="8"/>
        <v>105381</v>
      </c>
      <c r="I23" s="28">
        <f t="shared" si="8"/>
        <v>110870</v>
      </c>
      <c r="J23" s="28">
        <f t="shared" si="8"/>
        <v>121234</v>
      </c>
      <c r="K23" s="28">
        <f t="shared" si="8"/>
        <v>133891</v>
      </c>
      <c r="L23" s="147">
        <f t="shared" si="3"/>
        <v>10.44</v>
      </c>
      <c r="M23" s="147">
        <f t="shared" si="4"/>
        <v>99.73</v>
      </c>
      <c r="N23" s="8"/>
    </row>
    <row r="24" spans="1:14" x14ac:dyDescent="0.3">
      <c r="A24" s="141" t="s">
        <v>71</v>
      </c>
      <c r="B24" s="145">
        <f t="shared" ref="B24:K24" si="9">B27+B28+B25+B26</f>
        <v>69265</v>
      </c>
      <c r="C24" s="145">
        <f t="shared" si="9"/>
        <v>73099</v>
      </c>
      <c r="D24" s="145">
        <f t="shared" si="9"/>
        <v>78650</v>
      </c>
      <c r="E24" s="145">
        <f t="shared" si="9"/>
        <v>84196</v>
      </c>
      <c r="F24" s="145">
        <f t="shared" si="9"/>
        <v>86123</v>
      </c>
      <c r="G24" s="145">
        <f t="shared" si="9"/>
        <v>91430</v>
      </c>
      <c r="H24" s="145">
        <f t="shared" si="9"/>
        <v>95534</v>
      </c>
      <c r="I24" s="145">
        <f t="shared" si="9"/>
        <v>99665</v>
      </c>
      <c r="J24" s="145">
        <f t="shared" si="9"/>
        <v>104404</v>
      </c>
      <c r="K24" s="145">
        <f t="shared" si="9"/>
        <v>111922</v>
      </c>
      <c r="L24" s="146">
        <f t="shared" si="3"/>
        <v>7.2</v>
      </c>
      <c r="M24" s="146">
        <f t="shared" si="4"/>
        <v>61.59</v>
      </c>
      <c r="N24" s="8"/>
    </row>
    <row r="25" spans="1:14" x14ac:dyDescent="0.3">
      <c r="A25" s="35" t="s">
        <v>23</v>
      </c>
      <c r="B25" s="28">
        <f t="shared" ref="B25:K26" si="10">B7</f>
        <v>16431</v>
      </c>
      <c r="C25" s="28">
        <f t="shared" si="10"/>
        <v>17270</v>
      </c>
      <c r="D25" s="28">
        <f t="shared" si="10"/>
        <v>18135</v>
      </c>
      <c r="E25" s="28">
        <f t="shared" si="10"/>
        <v>18194</v>
      </c>
      <c r="F25" s="28">
        <f t="shared" si="10"/>
        <v>16676</v>
      </c>
      <c r="G25" s="28">
        <f t="shared" si="10"/>
        <v>17557</v>
      </c>
      <c r="H25" s="28">
        <f t="shared" si="10"/>
        <v>18032</v>
      </c>
      <c r="I25" s="28">
        <f t="shared" si="10"/>
        <v>18837</v>
      </c>
      <c r="J25" s="28">
        <f t="shared" si="10"/>
        <v>19652</v>
      </c>
      <c r="K25" s="28">
        <f t="shared" si="10"/>
        <v>22169</v>
      </c>
      <c r="L25" s="147">
        <f>ROUND(ABS(K25-J25)/J25*100,2)</f>
        <v>12.81</v>
      </c>
      <c r="M25" s="147">
        <f>ROUND(ABS(K25-B25)/B25*100,2)</f>
        <v>34.92</v>
      </c>
      <c r="N25" s="8"/>
    </row>
    <row r="26" spans="1:14" x14ac:dyDescent="0.3">
      <c r="A26" s="35" t="s">
        <v>19</v>
      </c>
      <c r="B26" s="28">
        <f t="shared" si="10"/>
        <v>16296</v>
      </c>
      <c r="C26" s="28">
        <f t="shared" si="10"/>
        <v>17247</v>
      </c>
      <c r="D26" s="28">
        <f t="shared" si="10"/>
        <v>18099</v>
      </c>
      <c r="E26" s="28">
        <f t="shared" si="10"/>
        <v>19158</v>
      </c>
      <c r="F26" s="28">
        <f t="shared" si="10"/>
        <v>20354</v>
      </c>
      <c r="G26" s="28">
        <f t="shared" si="10"/>
        <v>21202</v>
      </c>
      <c r="H26" s="28">
        <f t="shared" si="10"/>
        <v>22328</v>
      </c>
      <c r="I26" s="28">
        <f t="shared" si="10"/>
        <v>23589</v>
      </c>
      <c r="J26" s="28">
        <f t="shared" si="10"/>
        <v>24312</v>
      </c>
      <c r="K26" s="28">
        <f t="shared" si="10"/>
        <v>25079</v>
      </c>
      <c r="L26" s="147">
        <f>ROUND(ABS(K26-J26)/J26*100,2)</f>
        <v>3.15</v>
      </c>
      <c r="M26" s="147">
        <f>ROUND(ABS(K26-B26)/B26*100,2)</f>
        <v>53.9</v>
      </c>
      <c r="N26" s="8"/>
    </row>
    <row r="27" spans="1:14" x14ac:dyDescent="0.3">
      <c r="A27" s="35" t="s">
        <v>6</v>
      </c>
      <c r="B27" s="28">
        <f t="shared" ref="B27:K28" si="11">B10</f>
        <v>9173</v>
      </c>
      <c r="C27" s="28">
        <f t="shared" si="11"/>
        <v>9680</v>
      </c>
      <c r="D27" s="28">
        <f t="shared" si="11"/>
        <v>10211</v>
      </c>
      <c r="E27" s="28">
        <f t="shared" si="11"/>
        <v>11382</v>
      </c>
      <c r="F27" s="28">
        <f t="shared" si="11"/>
        <v>12074</v>
      </c>
      <c r="G27" s="28">
        <f t="shared" si="11"/>
        <v>12776</v>
      </c>
      <c r="H27" s="28">
        <f t="shared" si="11"/>
        <v>13246</v>
      </c>
      <c r="I27" s="28">
        <f t="shared" si="11"/>
        <v>13571</v>
      </c>
      <c r="J27" s="28">
        <f t="shared" si="11"/>
        <v>14629</v>
      </c>
      <c r="K27" s="28">
        <f t="shared" si="11"/>
        <v>15371</v>
      </c>
      <c r="L27" s="147">
        <f>ROUND(ABS(K27-J27)/J27*100,2)</f>
        <v>5.07</v>
      </c>
      <c r="M27" s="147">
        <f>ROUND(ABS(K27-B27)/B27*100,2)</f>
        <v>67.569999999999993</v>
      </c>
      <c r="N27" s="8"/>
    </row>
    <row r="28" spans="1:14" x14ac:dyDescent="0.3">
      <c r="A28" s="35" t="s">
        <v>20</v>
      </c>
      <c r="B28" s="28">
        <f t="shared" si="11"/>
        <v>27365</v>
      </c>
      <c r="C28" s="28">
        <f t="shared" si="11"/>
        <v>28902</v>
      </c>
      <c r="D28" s="28">
        <f t="shared" si="11"/>
        <v>32205</v>
      </c>
      <c r="E28" s="28">
        <f t="shared" si="11"/>
        <v>35462</v>
      </c>
      <c r="F28" s="28">
        <f t="shared" si="11"/>
        <v>37019</v>
      </c>
      <c r="G28" s="28">
        <f t="shared" si="11"/>
        <v>39895</v>
      </c>
      <c r="H28" s="28">
        <f t="shared" si="11"/>
        <v>41928</v>
      </c>
      <c r="I28" s="28">
        <f t="shared" si="11"/>
        <v>43668</v>
      </c>
      <c r="J28" s="28">
        <f t="shared" si="11"/>
        <v>45811</v>
      </c>
      <c r="K28" s="28">
        <f t="shared" si="11"/>
        <v>49303</v>
      </c>
      <c r="L28" s="147">
        <f>ROUND(ABS(K28-J28)/J28*100,2)</f>
        <v>7.62</v>
      </c>
      <c r="M28" s="147">
        <f>ROUND(ABS(K28-B28)/B28*100,2)</f>
        <v>80.17</v>
      </c>
      <c r="N28" s="8"/>
    </row>
    <row r="29" spans="1:14" x14ac:dyDescent="0.3">
      <c r="A29" s="144" t="s">
        <v>61</v>
      </c>
      <c r="B29" s="155">
        <f>B18+B22+B24</f>
        <v>165839</v>
      </c>
      <c r="C29" s="155">
        <f t="shared" ref="C29:K29" si="12">C18+C22+C24</f>
        <v>175451</v>
      </c>
      <c r="D29" s="155">
        <f t="shared" si="12"/>
        <v>187669</v>
      </c>
      <c r="E29" s="155">
        <f t="shared" si="12"/>
        <v>200808</v>
      </c>
      <c r="F29" s="155">
        <f t="shared" si="12"/>
        <v>213895</v>
      </c>
      <c r="G29" s="155">
        <f t="shared" si="12"/>
        <v>228450</v>
      </c>
      <c r="H29" s="155">
        <f t="shared" si="12"/>
        <v>243256</v>
      </c>
      <c r="I29" s="155">
        <f t="shared" si="12"/>
        <v>253628</v>
      </c>
      <c r="J29" s="155">
        <f t="shared" si="12"/>
        <v>271388</v>
      </c>
      <c r="K29" s="155">
        <f t="shared" si="12"/>
        <v>294072</v>
      </c>
      <c r="L29" s="146">
        <f t="shared" si="3"/>
        <v>8.36</v>
      </c>
      <c r="M29" s="146">
        <f t="shared" si="4"/>
        <v>77.319999999999993</v>
      </c>
      <c r="N29" s="8"/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5E7A9-302A-4B99-A41F-88B10EF7AEC3}">
  <sheetPr>
    <tabColor rgb="FF00B050"/>
  </sheetPr>
  <dimension ref="A1:M29"/>
  <sheetViews>
    <sheetView tabSelected="1" workbookViewId="0">
      <selection activeCell="L28" sqref="L28"/>
    </sheetView>
  </sheetViews>
  <sheetFormatPr defaultRowHeight="14.4" x14ac:dyDescent="0.3"/>
  <cols>
    <col min="1" max="1" width="22.6640625" customWidth="1"/>
    <col min="2" max="2" width="8.33203125" customWidth="1"/>
    <col min="3" max="3" width="8.6640625" customWidth="1"/>
    <col min="4" max="4" width="8" customWidth="1"/>
    <col min="5" max="5" width="8.44140625" customWidth="1"/>
    <col min="6" max="6" width="8.5546875" customWidth="1"/>
    <col min="7" max="7" width="8.6640625" customWidth="1"/>
    <col min="8" max="8" width="8.44140625" customWidth="1"/>
    <col min="9" max="9" width="8.33203125" customWidth="1"/>
    <col min="10" max="10" width="8.109375" customWidth="1"/>
    <col min="11" max="11" width="8.44140625" customWidth="1"/>
    <col min="12" max="12" width="12.44140625" customWidth="1"/>
    <col min="13" max="13" width="12.6640625" customWidth="1"/>
  </cols>
  <sheetData>
    <row r="1" spans="1:11" x14ac:dyDescent="0.3">
      <c r="A1" t="s">
        <v>4</v>
      </c>
      <c r="B1" t="s">
        <v>5</v>
      </c>
    </row>
    <row r="3" spans="1:11" x14ac:dyDescent="0.3">
      <c r="A3" t="s">
        <v>115</v>
      </c>
      <c r="B3" t="s">
        <v>102</v>
      </c>
    </row>
    <row r="4" spans="1:11" x14ac:dyDescent="0.3">
      <c r="A4" t="s">
        <v>33</v>
      </c>
      <c r="B4" t="s">
        <v>0</v>
      </c>
      <c r="C4" t="s">
        <v>1</v>
      </c>
      <c r="D4" t="s">
        <v>2</v>
      </c>
      <c r="E4" t="s">
        <v>3</v>
      </c>
      <c r="F4" t="s">
        <v>116</v>
      </c>
      <c r="G4" t="s">
        <v>117</v>
      </c>
      <c r="H4" t="s">
        <v>118</v>
      </c>
      <c r="I4" t="s">
        <v>32</v>
      </c>
      <c r="J4" t="s">
        <v>142</v>
      </c>
      <c r="K4" t="s">
        <v>143</v>
      </c>
    </row>
    <row r="5" spans="1:11" x14ac:dyDescent="0.3">
      <c r="A5" t="s">
        <v>12</v>
      </c>
      <c r="B5">
        <v>871</v>
      </c>
      <c r="C5">
        <v>869</v>
      </c>
      <c r="D5">
        <v>1012</v>
      </c>
      <c r="E5">
        <v>1147</v>
      </c>
      <c r="F5">
        <v>813</v>
      </c>
      <c r="G5">
        <v>780</v>
      </c>
      <c r="H5">
        <v>735</v>
      </c>
      <c r="I5">
        <v>902</v>
      </c>
      <c r="J5">
        <v>614</v>
      </c>
      <c r="K5">
        <v>927</v>
      </c>
    </row>
    <row r="6" spans="1:11" x14ac:dyDescent="0.3">
      <c r="A6" t="s">
        <v>9</v>
      </c>
      <c r="B6">
        <v>8186</v>
      </c>
      <c r="C6">
        <v>7087</v>
      </c>
      <c r="D6">
        <v>6873</v>
      </c>
      <c r="E6">
        <v>7116</v>
      </c>
      <c r="F6">
        <v>6069</v>
      </c>
      <c r="G6">
        <v>7075</v>
      </c>
      <c r="H6">
        <v>8181</v>
      </c>
      <c r="I6">
        <v>8153</v>
      </c>
      <c r="J6">
        <v>7396</v>
      </c>
      <c r="K6">
        <v>7879</v>
      </c>
    </row>
    <row r="7" spans="1:11" x14ac:dyDescent="0.3">
      <c r="A7" t="s">
        <v>23</v>
      </c>
      <c r="B7">
        <v>1855</v>
      </c>
      <c r="C7">
        <v>1721</v>
      </c>
      <c r="D7">
        <v>1608</v>
      </c>
      <c r="E7">
        <v>1560</v>
      </c>
      <c r="F7">
        <v>1891</v>
      </c>
      <c r="G7">
        <v>2038</v>
      </c>
      <c r="H7">
        <v>2079</v>
      </c>
      <c r="I7">
        <v>1446</v>
      </c>
      <c r="J7">
        <v>1295</v>
      </c>
      <c r="K7">
        <v>1387</v>
      </c>
    </row>
    <row r="8" spans="1:11" x14ac:dyDescent="0.3">
      <c r="A8" t="s">
        <v>19</v>
      </c>
      <c r="B8">
        <v>1779</v>
      </c>
      <c r="C8">
        <v>1728</v>
      </c>
      <c r="D8">
        <v>1898</v>
      </c>
      <c r="E8">
        <v>1947</v>
      </c>
      <c r="F8">
        <v>2193</v>
      </c>
      <c r="G8">
        <v>2589</v>
      </c>
      <c r="H8">
        <v>2929</v>
      </c>
      <c r="I8">
        <v>1972</v>
      </c>
      <c r="J8">
        <v>2026</v>
      </c>
      <c r="K8">
        <v>2122</v>
      </c>
    </row>
    <row r="9" spans="1:11" x14ac:dyDescent="0.3">
      <c r="A9" t="s">
        <v>26</v>
      </c>
      <c r="B9">
        <v>278</v>
      </c>
      <c r="C9">
        <v>441</v>
      </c>
      <c r="D9">
        <v>506</v>
      </c>
      <c r="E9">
        <v>427</v>
      </c>
      <c r="F9">
        <v>514</v>
      </c>
      <c r="G9">
        <v>610</v>
      </c>
      <c r="H9">
        <v>612</v>
      </c>
      <c r="I9">
        <v>549</v>
      </c>
      <c r="J9">
        <v>482</v>
      </c>
      <c r="K9">
        <v>557</v>
      </c>
    </row>
    <row r="10" spans="1:11" x14ac:dyDescent="0.3">
      <c r="A10" t="s">
        <v>6</v>
      </c>
      <c r="B10">
        <v>980</v>
      </c>
      <c r="C10">
        <v>1331</v>
      </c>
      <c r="D10">
        <v>1437</v>
      </c>
      <c r="E10">
        <v>1698</v>
      </c>
      <c r="F10">
        <v>1696</v>
      </c>
      <c r="G10">
        <v>1824</v>
      </c>
      <c r="H10">
        <v>1452</v>
      </c>
      <c r="I10">
        <v>1610</v>
      </c>
      <c r="J10">
        <v>1579</v>
      </c>
      <c r="K10">
        <v>1286</v>
      </c>
    </row>
    <row r="11" spans="1:11" x14ac:dyDescent="0.3">
      <c r="A11" t="s">
        <v>20</v>
      </c>
      <c r="B11">
        <v>4045</v>
      </c>
      <c r="C11">
        <v>3982</v>
      </c>
      <c r="D11">
        <v>4865</v>
      </c>
      <c r="E11">
        <v>4154</v>
      </c>
      <c r="F11">
        <v>4275</v>
      </c>
      <c r="G11">
        <v>3952</v>
      </c>
      <c r="H11">
        <v>3607</v>
      </c>
      <c r="I11">
        <v>4392</v>
      </c>
      <c r="J11">
        <v>4513</v>
      </c>
      <c r="K11">
        <v>4709</v>
      </c>
    </row>
    <row r="12" spans="1:11" x14ac:dyDescent="0.3">
      <c r="A12" t="s">
        <v>16</v>
      </c>
      <c r="B12">
        <v>2806</v>
      </c>
      <c r="C12">
        <v>2649</v>
      </c>
      <c r="D12">
        <v>2699</v>
      </c>
      <c r="E12">
        <v>2926</v>
      </c>
      <c r="F12">
        <v>3108</v>
      </c>
      <c r="G12">
        <v>3458</v>
      </c>
      <c r="H12">
        <v>3137</v>
      </c>
      <c r="I12">
        <v>3223</v>
      </c>
      <c r="J12">
        <v>3136</v>
      </c>
      <c r="K12">
        <v>3344</v>
      </c>
    </row>
    <row r="13" spans="1:11" x14ac:dyDescent="0.3">
      <c r="A13" t="s">
        <v>34</v>
      </c>
      <c r="B13">
        <v>20800</v>
      </c>
      <c r="C13">
        <v>19808</v>
      </c>
      <c r="D13">
        <v>20898</v>
      </c>
      <c r="E13">
        <v>20975</v>
      </c>
      <c r="F13">
        <v>20559</v>
      </c>
      <c r="G13">
        <v>22326</v>
      </c>
      <c r="H13">
        <v>22732</v>
      </c>
      <c r="I13">
        <v>22247</v>
      </c>
      <c r="J13">
        <v>21041</v>
      </c>
      <c r="K13">
        <v>22211</v>
      </c>
    </row>
    <row r="16" spans="1:11" x14ac:dyDescent="0.3">
      <c r="A16" s="1" t="s">
        <v>198</v>
      </c>
    </row>
    <row r="17" spans="1:13" ht="43.2" x14ac:dyDescent="0.3">
      <c r="A17" s="30" t="s">
        <v>114</v>
      </c>
      <c r="B17" s="158" t="str">
        <f>B4</f>
        <v>2013</v>
      </c>
      <c r="C17" s="158" t="str">
        <f t="shared" ref="C17:K17" si="0">C4</f>
        <v>2014</v>
      </c>
      <c r="D17" s="158" t="str">
        <f t="shared" si="0"/>
        <v>2015</v>
      </c>
      <c r="E17" s="158" t="str">
        <f t="shared" si="0"/>
        <v>2016</v>
      </c>
      <c r="F17" s="158" t="str">
        <f t="shared" si="0"/>
        <v>2017</v>
      </c>
      <c r="G17" s="158" t="str">
        <f t="shared" si="0"/>
        <v>2018</v>
      </c>
      <c r="H17" s="158" t="str">
        <f t="shared" si="0"/>
        <v>2019</v>
      </c>
      <c r="I17" s="158" t="str">
        <f t="shared" si="0"/>
        <v>2020</v>
      </c>
      <c r="J17" s="158" t="str">
        <f t="shared" si="0"/>
        <v>2021</v>
      </c>
      <c r="K17" s="158" t="str">
        <f t="shared" si="0"/>
        <v>2022</v>
      </c>
      <c r="L17" s="158" t="s">
        <v>179</v>
      </c>
      <c r="M17" s="158" t="s">
        <v>180</v>
      </c>
    </row>
    <row r="18" spans="1:13" x14ac:dyDescent="0.3">
      <c r="A18" s="141" t="s">
        <v>70</v>
      </c>
      <c r="B18" s="145">
        <f>B19+B20+B21</f>
        <v>3955</v>
      </c>
      <c r="C18" s="145">
        <f t="shared" ref="C18:K18" si="1">C19+C20+C21</f>
        <v>3959</v>
      </c>
      <c r="D18" s="145">
        <f t="shared" si="1"/>
        <v>4217</v>
      </c>
      <c r="E18" s="145">
        <f t="shared" si="1"/>
        <v>4500</v>
      </c>
      <c r="F18" s="145">
        <f t="shared" si="1"/>
        <v>4435</v>
      </c>
      <c r="G18" s="145">
        <f t="shared" si="1"/>
        <v>4848</v>
      </c>
      <c r="H18" s="145">
        <f t="shared" si="1"/>
        <v>4484</v>
      </c>
      <c r="I18" s="145">
        <f t="shared" si="1"/>
        <v>4674</v>
      </c>
      <c r="J18" s="145">
        <f t="shared" si="1"/>
        <v>4232</v>
      </c>
      <c r="K18" s="145">
        <f t="shared" si="1"/>
        <v>4828</v>
      </c>
      <c r="L18" s="146">
        <f>ROUND(ABS(K18-J18)/J18*100,2)</f>
        <v>14.08</v>
      </c>
      <c r="M18" s="146">
        <f>ROUND(ABS(K18-B18)/B18*100,2)</f>
        <v>22.07</v>
      </c>
    </row>
    <row r="19" spans="1:13" x14ac:dyDescent="0.3">
      <c r="A19" s="26" t="s">
        <v>12</v>
      </c>
      <c r="B19" s="28">
        <f>B5</f>
        <v>871</v>
      </c>
      <c r="C19" s="28">
        <f t="shared" ref="C19:K19" si="2">C5</f>
        <v>869</v>
      </c>
      <c r="D19" s="28">
        <f t="shared" si="2"/>
        <v>1012</v>
      </c>
      <c r="E19" s="28">
        <f t="shared" si="2"/>
        <v>1147</v>
      </c>
      <c r="F19" s="28">
        <f t="shared" si="2"/>
        <v>813</v>
      </c>
      <c r="G19" s="28">
        <f t="shared" si="2"/>
        <v>780</v>
      </c>
      <c r="H19" s="28">
        <f t="shared" si="2"/>
        <v>735</v>
      </c>
      <c r="I19" s="28">
        <f t="shared" si="2"/>
        <v>902</v>
      </c>
      <c r="J19" s="28">
        <f t="shared" si="2"/>
        <v>614</v>
      </c>
      <c r="K19" s="28">
        <f t="shared" si="2"/>
        <v>927</v>
      </c>
      <c r="L19" s="147">
        <f t="shared" ref="L19:L29" si="3">ROUND(ABS(K19-J19)/J19*100,2)</f>
        <v>50.98</v>
      </c>
      <c r="M19" s="147">
        <f t="shared" ref="M19:M29" si="4">ROUND(ABS(K19-B19)/B19*100,2)</f>
        <v>6.43</v>
      </c>
    </row>
    <row r="20" spans="1:13" x14ac:dyDescent="0.3">
      <c r="A20" s="26" t="s">
        <v>26</v>
      </c>
      <c r="B20" s="28">
        <f>B9</f>
        <v>278</v>
      </c>
      <c r="C20" s="28">
        <f t="shared" ref="C20:K20" si="5">C9</f>
        <v>441</v>
      </c>
      <c r="D20" s="28">
        <f t="shared" si="5"/>
        <v>506</v>
      </c>
      <c r="E20" s="28">
        <f t="shared" si="5"/>
        <v>427</v>
      </c>
      <c r="F20" s="28">
        <f t="shared" si="5"/>
        <v>514</v>
      </c>
      <c r="G20" s="28">
        <f t="shared" si="5"/>
        <v>610</v>
      </c>
      <c r="H20" s="28">
        <f t="shared" si="5"/>
        <v>612</v>
      </c>
      <c r="I20" s="28">
        <f t="shared" si="5"/>
        <v>549</v>
      </c>
      <c r="J20" s="28">
        <f t="shared" si="5"/>
        <v>482</v>
      </c>
      <c r="K20" s="28">
        <f t="shared" si="5"/>
        <v>557</v>
      </c>
      <c r="L20" s="147">
        <f t="shared" si="3"/>
        <v>15.56</v>
      </c>
      <c r="M20" s="147">
        <f t="shared" si="4"/>
        <v>100.36</v>
      </c>
    </row>
    <row r="21" spans="1:13" x14ac:dyDescent="0.3">
      <c r="A21" s="26" t="s">
        <v>16</v>
      </c>
      <c r="B21" s="28">
        <f>B12</f>
        <v>2806</v>
      </c>
      <c r="C21" s="28">
        <f t="shared" ref="C21:K21" si="6">C12</f>
        <v>2649</v>
      </c>
      <c r="D21" s="28">
        <f t="shared" si="6"/>
        <v>2699</v>
      </c>
      <c r="E21" s="28">
        <f t="shared" si="6"/>
        <v>2926</v>
      </c>
      <c r="F21" s="28">
        <f t="shared" si="6"/>
        <v>3108</v>
      </c>
      <c r="G21" s="28">
        <f t="shared" si="6"/>
        <v>3458</v>
      </c>
      <c r="H21" s="28">
        <f t="shared" si="6"/>
        <v>3137</v>
      </c>
      <c r="I21" s="28">
        <f t="shared" si="6"/>
        <v>3223</v>
      </c>
      <c r="J21" s="28">
        <f t="shared" si="6"/>
        <v>3136</v>
      </c>
      <c r="K21" s="28">
        <f t="shared" si="6"/>
        <v>3344</v>
      </c>
      <c r="L21" s="147">
        <f t="shared" si="3"/>
        <v>6.63</v>
      </c>
      <c r="M21" s="147">
        <f t="shared" si="4"/>
        <v>19.170000000000002</v>
      </c>
    </row>
    <row r="22" spans="1:13" x14ac:dyDescent="0.3">
      <c r="A22" s="148" t="s">
        <v>9</v>
      </c>
      <c r="B22" s="145">
        <f>B23</f>
        <v>8186</v>
      </c>
      <c r="C22" s="145">
        <f t="shared" ref="C22:K22" si="7">C23</f>
        <v>7087</v>
      </c>
      <c r="D22" s="145">
        <f t="shared" si="7"/>
        <v>6873</v>
      </c>
      <c r="E22" s="145">
        <f t="shared" si="7"/>
        <v>7116</v>
      </c>
      <c r="F22" s="145">
        <f t="shared" si="7"/>
        <v>6069</v>
      </c>
      <c r="G22" s="145">
        <f t="shared" si="7"/>
        <v>7075</v>
      </c>
      <c r="H22" s="145">
        <f t="shared" si="7"/>
        <v>8181</v>
      </c>
      <c r="I22" s="145">
        <f t="shared" si="7"/>
        <v>8153</v>
      </c>
      <c r="J22" s="145">
        <f t="shared" si="7"/>
        <v>7396</v>
      </c>
      <c r="K22" s="145">
        <f t="shared" si="7"/>
        <v>7879</v>
      </c>
      <c r="L22" s="146">
        <f t="shared" si="3"/>
        <v>6.53</v>
      </c>
      <c r="M22" s="146">
        <f t="shared" si="4"/>
        <v>3.75</v>
      </c>
    </row>
    <row r="23" spans="1:13" x14ac:dyDescent="0.3">
      <c r="A23" s="26" t="s">
        <v>9</v>
      </c>
      <c r="B23" s="28">
        <f>B6</f>
        <v>8186</v>
      </c>
      <c r="C23" s="28">
        <f t="shared" ref="C23:K23" si="8">C6</f>
        <v>7087</v>
      </c>
      <c r="D23" s="28">
        <f t="shared" si="8"/>
        <v>6873</v>
      </c>
      <c r="E23" s="28">
        <f t="shared" si="8"/>
        <v>7116</v>
      </c>
      <c r="F23" s="28">
        <f t="shared" si="8"/>
        <v>6069</v>
      </c>
      <c r="G23" s="28">
        <f t="shared" si="8"/>
        <v>7075</v>
      </c>
      <c r="H23" s="28">
        <f t="shared" si="8"/>
        <v>8181</v>
      </c>
      <c r="I23" s="28">
        <f t="shared" si="8"/>
        <v>8153</v>
      </c>
      <c r="J23" s="28">
        <f t="shared" si="8"/>
        <v>7396</v>
      </c>
      <c r="K23" s="28">
        <f t="shared" si="8"/>
        <v>7879</v>
      </c>
      <c r="L23" s="147">
        <f t="shared" si="3"/>
        <v>6.53</v>
      </c>
      <c r="M23" s="147">
        <f t="shared" si="4"/>
        <v>3.75</v>
      </c>
    </row>
    <row r="24" spans="1:13" x14ac:dyDescent="0.3">
      <c r="A24" s="141" t="s">
        <v>71</v>
      </c>
      <c r="B24" s="145">
        <f>B25+B26+B27+B28</f>
        <v>8659</v>
      </c>
      <c r="C24" s="145">
        <f t="shared" ref="C24:K24" si="9">C25+C26+C27+C28</f>
        <v>8762</v>
      </c>
      <c r="D24" s="145">
        <f t="shared" si="9"/>
        <v>9808</v>
      </c>
      <c r="E24" s="145">
        <f t="shared" si="9"/>
        <v>9359</v>
      </c>
      <c r="F24" s="145">
        <f t="shared" si="9"/>
        <v>10055</v>
      </c>
      <c r="G24" s="145">
        <f t="shared" si="9"/>
        <v>10403</v>
      </c>
      <c r="H24" s="145">
        <f t="shared" si="9"/>
        <v>10067</v>
      </c>
      <c r="I24" s="145">
        <f t="shared" si="9"/>
        <v>9420</v>
      </c>
      <c r="J24" s="145">
        <f t="shared" si="9"/>
        <v>9413</v>
      </c>
      <c r="K24" s="145">
        <f t="shared" si="9"/>
        <v>9504</v>
      </c>
      <c r="L24" s="146">
        <f t="shared" si="3"/>
        <v>0.97</v>
      </c>
      <c r="M24" s="146">
        <f t="shared" si="4"/>
        <v>9.76</v>
      </c>
    </row>
    <row r="25" spans="1:13" x14ac:dyDescent="0.3">
      <c r="A25" s="26" t="s">
        <v>23</v>
      </c>
      <c r="B25" s="28">
        <f>B7</f>
        <v>1855</v>
      </c>
      <c r="C25" s="28">
        <f t="shared" ref="C25:K26" si="10">C7</f>
        <v>1721</v>
      </c>
      <c r="D25" s="28">
        <f t="shared" si="10"/>
        <v>1608</v>
      </c>
      <c r="E25" s="28">
        <f t="shared" si="10"/>
        <v>1560</v>
      </c>
      <c r="F25" s="28">
        <f t="shared" si="10"/>
        <v>1891</v>
      </c>
      <c r="G25" s="28">
        <f t="shared" si="10"/>
        <v>2038</v>
      </c>
      <c r="H25" s="28">
        <f t="shared" si="10"/>
        <v>2079</v>
      </c>
      <c r="I25" s="28">
        <f t="shared" si="10"/>
        <v>1446</v>
      </c>
      <c r="J25" s="28">
        <f t="shared" si="10"/>
        <v>1295</v>
      </c>
      <c r="K25" s="28">
        <f t="shared" si="10"/>
        <v>1387</v>
      </c>
      <c r="L25" s="147">
        <f t="shared" si="3"/>
        <v>7.1</v>
      </c>
      <c r="M25" s="147">
        <f t="shared" si="4"/>
        <v>25.23</v>
      </c>
    </row>
    <row r="26" spans="1:13" x14ac:dyDescent="0.3">
      <c r="A26" s="26" t="s">
        <v>19</v>
      </c>
      <c r="B26" s="28">
        <f>B8</f>
        <v>1779</v>
      </c>
      <c r="C26" s="28">
        <f t="shared" si="10"/>
        <v>1728</v>
      </c>
      <c r="D26" s="28">
        <f t="shared" si="10"/>
        <v>1898</v>
      </c>
      <c r="E26" s="28">
        <f t="shared" si="10"/>
        <v>1947</v>
      </c>
      <c r="F26" s="28">
        <f t="shared" si="10"/>
        <v>2193</v>
      </c>
      <c r="G26" s="28">
        <f t="shared" si="10"/>
        <v>2589</v>
      </c>
      <c r="H26" s="28">
        <f t="shared" si="10"/>
        <v>2929</v>
      </c>
      <c r="I26" s="28">
        <f t="shared" si="10"/>
        <v>1972</v>
      </c>
      <c r="J26" s="28">
        <f t="shared" si="10"/>
        <v>2026</v>
      </c>
      <c r="K26" s="28">
        <f t="shared" si="10"/>
        <v>2122</v>
      </c>
      <c r="L26" s="147">
        <f t="shared" si="3"/>
        <v>4.74</v>
      </c>
      <c r="M26" s="147">
        <f t="shared" si="4"/>
        <v>19.28</v>
      </c>
    </row>
    <row r="27" spans="1:13" x14ac:dyDescent="0.3">
      <c r="A27" s="26" t="s">
        <v>6</v>
      </c>
      <c r="B27" s="28">
        <f>B10</f>
        <v>980</v>
      </c>
      <c r="C27" s="28">
        <f t="shared" ref="C27:K28" si="11">C10</f>
        <v>1331</v>
      </c>
      <c r="D27" s="28">
        <f t="shared" si="11"/>
        <v>1437</v>
      </c>
      <c r="E27" s="28">
        <f t="shared" si="11"/>
        <v>1698</v>
      </c>
      <c r="F27" s="28">
        <f t="shared" si="11"/>
        <v>1696</v>
      </c>
      <c r="G27" s="28">
        <f t="shared" si="11"/>
        <v>1824</v>
      </c>
      <c r="H27" s="28">
        <f t="shared" si="11"/>
        <v>1452</v>
      </c>
      <c r="I27" s="28">
        <f t="shared" si="11"/>
        <v>1610</v>
      </c>
      <c r="J27" s="28">
        <f t="shared" si="11"/>
        <v>1579</v>
      </c>
      <c r="K27" s="28">
        <f t="shared" si="11"/>
        <v>1286</v>
      </c>
      <c r="L27" s="147">
        <v>-18.559999999999999</v>
      </c>
      <c r="M27" s="147">
        <f t="shared" si="4"/>
        <v>31.22</v>
      </c>
    </row>
    <row r="28" spans="1:13" x14ac:dyDescent="0.3">
      <c r="A28" s="26" t="s">
        <v>20</v>
      </c>
      <c r="B28" s="28">
        <f>B11</f>
        <v>4045</v>
      </c>
      <c r="C28" s="28">
        <f t="shared" si="11"/>
        <v>3982</v>
      </c>
      <c r="D28" s="28">
        <f t="shared" si="11"/>
        <v>4865</v>
      </c>
      <c r="E28" s="28">
        <f t="shared" si="11"/>
        <v>4154</v>
      </c>
      <c r="F28" s="28">
        <f t="shared" si="11"/>
        <v>4275</v>
      </c>
      <c r="G28" s="28">
        <f t="shared" si="11"/>
        <v>3952</v>
      </c>
      <c r="H28" s="28">
        <f t="shared" si="11"/>
        <v>3607</v>
      </c>
      <c r="I28" s="28">
        <f t="shared" si="11"/>
        <v>4392</v>
      </c>
      <c r="J28" s="28">
        <f t="shared" si="11"/>
        <v>4513</v>
      </c>
      <c r="K28" s="28">
        <f t="shared" si="11"/>
        <v>4709</v>
      </c>
      <c r="L28" s="147">
        <f t="shared" si="3"/>
        <v>4.34</v>
      </c>
      <c r="M28" s="147">
        <f t="shared" si="4"/>
        <v>16.420000000000002</v>
      </c>
    </row>
    <row r="29" spans="1:13" x14ac:dyDescent="0.3">
      <c r="A29" s="141" t="s">
        <v>61</v>
      </c>
      <c r="B29" s="145">
        <f>B18+B22+B24</f>
        <v>20800</v>
      </c>
      <c r="C29" s="145">
        <f t="shared" ref="C29:K29" si="12">C18+C22+C24</f>
        <v>19808</v>
      </c>
      <c r="D29" s="145">
        <f t="shared" si="12"/>
        <v>20898</v>
      </c>
      <c r="E29" s="145">
        <f t="shared" si="12"/>
        <v>20975</v>
      </c>
      <c r="F29" s="145">
        <f t="shared" si="12"/>
        <v>20559</v>
      </c>
      <c r="G29" s="145">
        <f t="shared" si="12"/>
        <v>22326</v>
      </c>
      <c r="H29" s="145">
        <f t="shared" si="12"/>
        <v>22732</v>
      </c>
      <c r="I29" s="145">
        <f t="shared" si="12"/>
        <v>22247</v>
      </c>
      <c r="J29" s="145">
        <f t="shared" si="12"/>
        <v>21041</v>
      </c>
      <c r="K29" s="145">
        <f t="shared" si="12"/>
        <v>22211</v>
      </c>
      <c r="L29" s="146">
        <f t="shared" si="3"/>
        <v>5.56</v>
      </c>
      <c r="M29" s="146">
        <f t="shared" si="4"/>
        <v>6.78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285A5-FFCA-4F27-A0EB-7274A2A417DE}">
  <sheetPr>
    <tabColor rgb="FF00B050"/>
  </sheetPr>
  <dimension ref="A1:O16"/>
  <sheetViews>
    <sheetView workbookViewId="0">
      <selection activeCell="L4" sqref="L4"/>
    </sheetView>
  </sheetViews>
  <sheetFormatPr defaultRowHeight="14.4" x14ac:dyDescent="0.3"/>
  <cols>
    <col min="1" max="1" width="17.5546875" customWidth="1"/>
    <col min="2" max="2" width="12.6640625" customWidth="1"/>
    <col min="3" max="10" width="9" bestFit="1" customWidth="1"/>
    <col min="11" max="11" width="9.88671875" customWidth="1"/>
    <col min="12" max="12" width="8.33203125" customWidth="1"/>
  </cols>
  <sheetData>
    <row r="1" spans="1:15" x14ac:dyDescent="0.3">
      <c r="A1" s="1" t="s">
        <v>153</v>
      </c>
    </row>
    <row r="3" spans="1:15" ht="43.2" x14ac:dyDescent="0.3">
      <c r="A3" s="41" t="s">
        <v>33</v>
      </c>
      <c r="B3" s="192" t="s">
        <v>0</v>
      </c>
      <c r="C3" s="192" t="s">
        <v>1</v>
      </c>
      <c r="D3" s="192" t="s">
        <v>2</v>
      </c>
      <c r="E3" s="192" t="s">
        <v>3</v>
      </c>
      <c r="F3" s="192" t="s">
        <v>116</v>
      </c>
      <c r="G3" s="192" t="s">
        <v>117</v>
      </c>
      <c r="H3" s="192" t="s">
        <v>118</v>
      </c>
      <c r="I3" s="192" t="s">
        <v>32</v>
      </c>
      <c r="J3" s="192" t="s">
        <v>142</v>
      </c>
      <c r="K3" s="192" t="s">
        <v>143</v>
      </c>
      <c r="L3" s="42" t="s">
        <v>149</v>
      </c>
      <c r="M3" s="42" t="s">
        <v>150</v>
      </c>
      <c r="N3" s="42" t="s">
        <v>151</v>
      </c>
      <c r="O3" s="42" t="s">
        <v>152</v>
      </c>
    </row>
    <row r="4" spans="1:15" x14ac:dyDescent="0.3">
      <c r="A4" s="41" t="s">
        <v>5</v>
      </c>
      <c r="B4" s="70">
        <v>165839</v>
      </c>
      <c r="C4" s="70">
        <v>175451</v>
      </c>
      <c r="D4" s="70">
        <v>187669</v>
      </c>
      <c r="E4" s="70">
        <v>200808</v>
      </c>
      <c r="F4" s="70">
        <v>213895</v>
      </c>
      <c r="G4" s="70">
        <v>228450</v>
      </c>
      <c r="H4" s="70">
        <v>243256</v>
      </c>
      <c r="I4" s="70">
        <v>253628</v>
      </c>
      <c r="J4" s="70">
        <v>271388</v>
      </c>
      <c r="K4" s="70">
        <v>294072</v>
      </c>
      <c r="L4" s="44">
        <f>K4-J4</f>
        <v>22684</v>
      </c>
      <c r="M4" s="179">
        <f>L4/J4</f>
        <v>8.3585125355579465E-2</v>
      </c>
      <c r="N4" s="46">
        <f>K4-B4</f>
        <v>128233</v>
      </c>
      <c r="O4" s="179">
        <f>N4/B4</f>
        <v>0.77323789940846244</v>
      </c>
    </row>
    <row r="5" spans="1:15" x14ac:dyDescent="0.3">
      <c r="A5" s="41" t="s">
        <v>28</v>
      </c>
      <c r="B5" s="70">
        <v>123515</v>
      </c>
      <c r="C5" s="70">
        <v>130656</v>
      </c>
      <c r="D5" s="70">
        <v>140142</v>
      </c>
      <c r="E5" s="70">
        <v>146559</v>
      </c>
      <c r="F5" s="70">
        <v>155858</v>
      </c>
      <c r="G5" s="70">
        <v>163874</v>
      </c>
      <c r="H5" s="70">
        <v>170724</v>
      </c>
      <c r="I5" s="70">
        <v>172334</v>
      </c>
      <c r="J5" s="70">
        <v>182161</v>
      </c>
      <c r="K5" s="70">
        <v>190906</v>
      </c>
      <c r="L5" s="44">
        <f>K5-J5</f>
        <v>8745</v>
      </c>
      <c r="M5" s="179">
        <f>L5/J5</f>
        <v>4.8006982833866743E-2</v>
      </c>
      <c r="N5" s="46">
        <f>K5-B5</f>
        <v>67391</v>
      </c>
      <c r="O5" s="179">
        <f>N5/B5</f>
        <v>0.54560984495810227</v>
      </c>
    </row>
    <row r="6" spans="1:15" x14ac:dyDescent="0.3">
      <c r="A6" s="41" t="s">
        <v>34</v>
      </c>
      <c r="B6" s="68">
        <v>289354</v>
      </c>
      <c r="C6" s="68">
        <v>306107</v>
      </c>
      <c r="D6" s="68">
        <v>327811</v>
      </c>
      <c r="E6" s="68">
        <v>347367</v>
      </c>
      <c r="F6" s="68">
        <v>369753</v>
      </c>
      <c r="G6" s="68">
        <v>392324</v>
      </c>
      <c r="H6" s="68">
        <v>413980</v>
      </c>
      <c r="I6" s="68">
        <v>425962</v>
      </c>
      <c r="J6" s="68">
        <v>453549</v>
      </c>
      <c r="K6" s="68">
        <v>484978</v>
      </c>
      <c r="L6" s="43">
        <f>L4+L5</f>
        <v>31429</v>
      </c>
      <c r="M6" s="179">
        <f>L6/J6</f>
        <v>6.9295710055583853E-2</v>
      </c>
      <c r="N6" s="46">
        <f>K6-B6</f>
        <v>195624</v>
      </c>
      <c r="O6" s="179">
        <f>N6/B6</f>
        <v>0.67607152484499955</v>
      </c>
    </row>
    <row r="9" spans="1:15" x14ac:dyDescent="0.3">
      <c r="A9" s="4" t="s">
        <v>5</v>
      </c>
      <c r="B9" s="22">
        <f>B4/B6</f>
        <v>0.57313532904331721</v>
      </c>
      <c r="C9" s="22">
        <f>C4/C6</f>
        <v>0.57316885925509709</v>
      </c>
      <c r="D9" s="22">
        <f t="shared" ref="D9:K9" si="0">D4/D6</f>
        <v>0.57249146611919677</v>
      </c>
      <c r="E9" s="22">
        <f t="shared" si="0"/>
        <v>0.57808600126091425</v>
      </c>
      <c r="F9" s="22">
        <f t="shared" si="0"/>
        <v>0.57848076959483763</v>
      </c>
      <c r="G9" s="22">
        <f t="shared" si="0"/>
        <v>0.58229932402809925</v>
      </c>
      <c r="H9" s="22">
        <f t="shared" si="0"/>
        <v>0.58760326585825406</v>
      </c>
      <c r="I9" s="22">
        <f t="shared" si="0"/>
        <v>0.59542400495818881</v>
      </c>
      <c r="J9" s="22">
        <f t="shared" si="0"/>
        <v>0.59836533649065482</v>
      </c>
      <c r="K9" s="22">
        <f t="shared" si="0"/>
        <v>0.60636152567745338</v>
      </c>
      <c r="M9" s="71"/>
    </row>
    <row r="10" spans="1:15" x14ac:dyDescent="0.3">
      <c r="A10" s="4" t="s">
        <v>28</v>
      </c>
      <c r="B10" s="22">
        <f>B5/B6</f>
        <v>0.42686467095668279</v>
      </c>
      <c r="C10" s="22">
        <f t="shared" ref="C10:K10" si="1">C5/C6</f>
        <v>0.42683114074490291</v>
      </c>
      <c r="D10" s="22">
        <f t="shared" si="1"/>
        <v>0.42750853388080329</v>
      </c>
      <c r="E10" s="22">
        <f t="shared" si="1"/>
        <v>0.42191399873908575</v>
      </c>
      <c r="F10" s="22">
        <f t="shared" si="1"/>
        <v>0.42151923040516237</v>
      </c>
      <c r="G10" s="22">
        <f t="shared" si="1"/>
        <v>0.4177006759719008</v>
      </c>
      <c r="H10" s="22">
        <f t="shared" si="1"/>
        <v>0.41239673414174599</v>
      </c>
      <c r="I10" s="22">
        <f t="shared" si="1"/>
        <v>0.40457599504181124</v>
      </c>
      <c r="J10" s="22">
        <f t="shared" si="1"/>
        <v>0.40163466350934518</v>
      </c>
      <c r="K10" s="22">
        <f t="shared" si="1"/>
        <v>0.39363847432254662</v>
      </c>
    </row>
    <row r="11" spans="1:15" x14ac:dyDescent="0.3">
      <c r="K11" s="10"/>
    </row>
    <row r="12" spans="1:15" x14ac:dyDescent="0.3">
      <c r="M12" s="12"/>
      <c r="N12" s="12"/>
      <c r="O12" s="71"/>
    </row>
    <row r="13" spans="1:15" x14ac:dyDescent="0.3">
      <c r="M13" s="8"/>
    </row>
    <row r="15" spans="1:15" x14ac:dyDescent="0.3">
      <c r="A15" s="31"/>
      <c r="M15" s="71"/>
    </row>
    <row r="16" spans="1:15" x14ac:dyDescent="0.3">
      <c r="M16" s="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64600-E298-486F-9D1E-8E9410BEC431}">
  <sheetPr>
    <tabColor rgb="FF00B050"/>
  </sheetPr>
  <dimension ref="A1:Q23"/>
  <sheetViews>
    <sheetView workbookViewId="0">
      <selection activeCell="O4" sqref="O4"/>
    </sheetView>
  </sheetViews>
  <sheetFormatPr defaultRowHeight="14.4" x14ac:dyDescent="0.3"/>
  <cols>
    <col min="1" max="1" width="15.109375" customWidth="1"/>
    <col min="2" max="2" width="11.6640625" customWidth="1"/>
    <col min="3" max="3" width="10.5546875" bestFit="1" customWidth="1"/>
    <col min="4" max="4" width="8.33203125" customWidth="1"/>
    <col min="5" max="5" width="8.44140625" customWidth="1"/>
    <col min="6" max="7" width="10.5546875" bestFit="1" customWidth="1"/>
    <col min="8" max="8" width="7.6640625" customWidth="1"/>
    <col min="9" max="9" width="8.109375" customWidth="1"/>
    <col min="10" max="10" width="9.6640625" customWidth="1"/>
    <col min="11" max="11" width="10.44140625" customWidth="1"/>
    <col min="12" max="12" width="13" customWidth="1"/>
    <col min="13" max="13" width="11.6640625" customWidth="1"/>
    <col min="14" max="14" width="12.109375" customWidth="1"/>
  </cols>
  <sheetData>
    <row r="1" spans="1:17" x14ac:dyDescent="0.3">
      <c r="A1" s="1" t="s">
        <v>155</v>
      </c>
    </row>
    <row r="3" spans="1:17" s="1" customFormat="1" ht="28.8" x14ac:dyDescent="0.3">
      <c r="A3" s="36" t="s">
        <v>33</v>
      </c>
      <c r="B3" s="184" t="s">
        <v>0</v>
      </c>
      <c r="C3" s="184" t="s">
        <v>1</v>
      </c>
      <c r="D3" s="184" t="s">
        <v>2</v>
      </c>
      <c r="E3" s="184" t="s">
        <v>3</v>
      </c>
      <c r="F3" s="184" t="s">
        <v>116</v>
      </c>
      <c r="G3" s="184" t="s">
        <v>117</v>
      </c>
      <c r="H3" s="184" t="s">
        <v>118</v>
      </c>
      <c r="I3" s="184" t="s">
        <v>32</v>
      </c>
      <c r="J3" s="184" t="s">
        <v>142</v>
      </c>
      <c r="K3" s="184" t="s">
        <v>143</v>
      </c>
      <c r="L3" s="54" t="s">
        <v>149</v>
      </c>
      <c r="M3" s="55" t="s">
        <v>150</v>
      </c>
      <c r="N3" s="55" t="s">
        <v>154</v>
      </c>
      <c r="O3"/>
      <c r="P3"/>
      <c r="Q3"/>
    </row>
    <row r="4" spans="1:17" x14ac:dyDescent="0.3">
      <c r="A4" s="41" t="s">
        <v>5</v>
      </c>
      <c r="B4" s="15">
        <v>20800</v>
      </c>
      <c r="C4" s="15">
        <v>19808</v>
      </c>
      <c r="D4" s="15">
        <v>20898</v>
      </c>
      <c r="E4" s="15">
        <v>20975</v>
      </c>
      <c r="F4" s="15">
        <v>20559</v>
      </c>
      <c r="G4" s="15">
        <v>22326</v>
      </c>
      <c r="H4" s="15">
        <v>22732</v>
      </c>
      <c r="I4" s="15">
        <v>22247</v>
      </c>
      <c r="J4" s="15">
        <v>21041</v>
      </c>
      <c r="K4" s="15">
        <v>22211</v>
      </c>
      <c r="L4" s="15">
        <f>K4-J4</f>
        <v>1170</v>
      </c>
      <c r="M4" s="22">
        <f>L4/J4</f>
        <v>5.5605722161494224E-2</v>
      </c>
      <c r="N4" s="22">
        <f>((K4/B4)^(1/9))-1</f>
        <v>7.3193984624668751E-3</v>
      </c>
      <c r="O4" s="8">
        <f>(K4-B4)/B4</f>
        <v>6.7836538461538462E-2</v>
      </c>
      <c r="P4" s="8"/>
    </row>
    <row r="5" spans="1:17" x14ac:dyDescent="0.3">
      <c r="A5" s="41" t="s">
        <v>28</v>
      </c>
      <c r="B5" s="15">
        <v>17377</v>
      </c>
      <c r="C5" s="15">
        <v>19100</v>
      </c>
      <c r="D5" s="15">
        <v>19902</v>
      </c>
      <c r="E5" s="15">
        <v>19423</v>
      </c>
      <c r="F5" s="15">
        <v>20202</v>
      </c>
      <c r="G5" s="15">
        <v>19583</v>
      </c>
      <c r="H5" s="15">
        <v>19981</v>
      </c>
      <c r="I5" s="15">
        <v>17027</v>
      </c>
      <c r="J5" s="15">
        <v>18563</v>
      </c>
      <c r="K5" s="15">
        <v>21955</v>
      </c>
      <c r="L5" s="15">
        <f>K5-J5</f>
        <v>3392</v>
      </c>
      <c r="M5" s="22">
        <f>L5/J5</f>
        <v>0.18272908473845823</v>
      </c>
      <c r="N5" s="22">
        <f>((K5/B5)^(1/9))-1</f>
        <v>2.6323547725593865E-2</v>
      </c>
      <c r="O5" s="8">
        <f>(K5-B5)/B5</f>
        <v>0.26345168901421417</v>
      </c>
      <c r="P5" s="71"/>
    </row>
    <row r="6" spans="1:17" x14ac:dyDescent="0.3">
      <c r="A6" s="41" t="s">
        <v>34</v>
      </c>
      <c r="B6" s="68">
        <v>38177</v>
      </c>
      <c r="C6" s="68">
        <v>38908</v>
      </c>
      <c r="D6" s="68">
        <v>40800</v>
      </c>
      <c r="E6" s="68">
        <v>40398</v>
      </c>
      <c r="F6" s="68">
        <v>40761</v>
      </c>
      <c r="G6" s="68">
        <v>41909</v>
      </c>
      <c r="H6" s="68">
        <v>42713</v>
      </c>
      <c r="I6" s="68">
        <v>39274</v>
      </c>
      <c r="J6" s="68">
        <v>39604</v>
      </c>
      <c r="K6" s="68">
        <v>44166</v>
      </c>
      <c r="L6" s="15">
        <f>K6-J6</f>
        <v>4562</v>
      </c>
      <c r="M6" s="22">
        <f>L6/J6</f>
        <v>0.11519038480961519</v>
      </c>
      <c r="N6" s="22">
        <f>((K6/B6)^(1/9))-1</f>
        <v>1.6323125809410088E-2</v>
      </c>
      <c r="O6" s="8">
        <f>(K6-B6)/B6</f>
        <v>0.15687455797993557</v>
      </c>
      <c r="P6" s="122"/>
    </row>
    <row r="8" spans="1:17" x14ac:dyDescent="0.3">
      <c r="A8" s="4" t="s">
        <v>5</v>
      </c>
      <c r="B8" s="22">
        <f>B4/B6</f>
        <v>0.54483065720198021</v>
      </c>
      <c r="C8" s="22">
        <f>C4/C6</f>
        <v>0.50909838593605428</v>
      </c>
      <c r="D8" s="22">
        <f t="shared" ref="D8:K8" si="0">D4/D6</f>
        <v>0.51220588235294118</v>
      </c>
      <c r="E8" s="22">
        <f t="shared" si="0"/>
        <v>0.51920887172632313</v>
      </c>
      <c r="F8" s="22">
        <f t="shared" si="0"/>
        <v>0.50437918598660481</v>
      </c>
      <c r="G8" s="22">
        <f t="shared" si="0"/>
        <v>0.53272566751771699</v>
      </c>
      <c r="H8" s="22">
        <f t="shared" si="0"/>
        <v>0.5322033104675391</v>
      </c>
      <c r="I8" s="22">
        <f t="shared" si="0"/>
        <v>0.56645617966084427</v>
      </c>
      <c r="J8" s="22">
        <f t="shared" si="0"/>
        <v>0.53128471871528127</v>
      </c>
      <c r="K8" s="22">
        <f t="shared" si="0"/>
        <v>0.50289815695331253</v>
      </c>
    </row>
    <row r="9" spans="1:17" x14ac:dyDescent="0.3">
      <c r="A9" s="4" t="s">
        <v>28</v>
      </c>
      <c r="B9" s="22">
        <f>B5/B6</f>
        <v>0.45516934279801974</v>
      </c>
      <c r="C9" s="22">
        <f>C5/C6</f>
        <v>0.49090161406394572</v>
      </c>
      <c r="D9" s="22">
        <f t="shared" ref="D9:K9" si="1">D5/D6</f>
        <v>0.48779411764705882</v>
      </c>
      <c r="E9" s="22">
        <f t="shared" si="1"/>
        <v>0.48079112827367693</v>
      </c>
      <c r="F9" s="22">
        <f t="shared" si="1"/>
        <v>0.49562081401339514</v>
      </c>
      <c r="G9" s="22">
        <f t="shared" si="1"/>
        <v>0.46727433248228306</v>
      </c>
      <c r="H9" s="22">
        <f t="shared" si="1"/>
        <v>0.46779668953246084</v>
      </c>
      <c r="I9" s="22">
        <f t="shared" si="1"/>
        <v>0.43354382033915567</v>
      </c>
      <c r="J9" s="22">
        <f t="shared" si="1"/>
        <v>0.46871528128471873</v>
      </c>
      <c r="K9" s="22">
        <f t="shared" si="1"/>
        <v>0.49710184304668747</v>
      </c>
      <c r="N9" s="71"/>
    </row>
    <row r="11" spans="1:17" x14ac:dyDescent="0.3">
      <c r="K11" s="12"/>
    </row>
    <row r="19" spans="2:3" x14ac:dyDescent="0.3">
      <c r="C19" s="31"/>
    </row>
    <row r="23" spans="2:3" x14ac:dyDescent="0.3">
      <c r="B23" s="69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1BD71-2EEA-4A03-B678-0836E0EE6A2E}">
  <sheetPr>
    <tabColor rgb="FF00B050"/>
  </sheetPr>
  <dimension ref="A1:O34"/>
  <sheetViews>
    <sheetView workbookViewId="0">
      <selection activeCell="R21" sqref="R21"/>
    </sheetView>
  </sheetViews>
  <sheetFormatPr defaultRowHeight="14.4" x14ac:dyDescent="0.3"/>
  <cols>
    <col min="1" max="1" width="12.33203125" customWidth="1"/>
    <col min="2" max="2" width="11.5546875" bestFit="1" customWidth="1"/>
    <col min="3" max="10" width="9" bestFit="1" customWidth="1"/>
    <col min="11" max="11" width="9" customWidth="1"/>
    <col min="12" max="12" width="10.5546875" bestFit="1" customWidth="1"/>
    <col min="17" max="17" width="7.33203125" customWidth="1"/>
  </cols>
  <sheetData>
    <row r="1" spans="1:15" x14ac:dyDescent="0.3">
      <c r="A1" s="1" t="s">
        <v>156</v>
      </c>
    </row>
    <row r="3" spans="1:15" ht="28.8" x14ac:dyDescent="0.3">
      <c r="A3" s="41"/>
      <c r="B3" s="36">
        <v>2013</v>
      </c>
      <c r="C3" s="36">
        <v>2014</v>
      </c>
      <c r="D3" s="36">
        <v>2015</v>
      </c>
      <c r="E3" s="36">
        <v>2016</v>
      </c>
      <c r="F3" s="36">
        <v>2017</v>
      </c>
      <c r="G3" s="36">
        <v>2018</v>
      </c>
      <c r="H3" s="36">
        <v>2019</v>
      </c>
      <c r="I3" s="36">
        <v>2020</v>
      </c>
      <c r="J3" s="36">
        <v>2021</v>
      </c>
      <c r="K3" s="36">
        <v>2022</v>
      </c>
      <c r="L3" s="54" t="s">
        <v>149</v>
      </c>
      <c r="M3" s="55" t="s">
        <v>150</v>
      </c>
    </row>
    <row r="4" spans="1:15" x14ac:dyDescent="0.3">
      <c r="A4" s="41" t="s">
        <v>7</v>
      </c>
      <c r="B4" s="43">
        <f>B31+B32</f>
        <v>171572</v>
      </c>
      <c r="C4" s="43">
        <f t="shared" ref="C4:K4" si="0">C31+C32</f>
        <v>178217</v>
      </c>
      <c r="D4" s="43">
        <f t="shared" si="0"/>
        <v>189444</v>
      </c>
      <c r="E4" s="43">
        <f t="shared" si="0"/>
        <v>196675</v>
      </c>
      <c r="F4" s="43">
        <f t="shared" si="0"/>
        <v>205873</v>
      </c>
      <c r="G4" s="43">
        <f t="shared" si="0"/>
        <v>217678</v>
      </c>
      <c r="H4" s="43">
        <f t="shared" si="0"/>
        <v>225710</v>
      </c>
      <c r="I4" s="43">
        <f t="shared" si="0"/>
        <v>231651</v>
      </c>
      <c r="J4" s="43">
        <f t="shared" si="0"/>
        <v>242763</v>
      </c>
      <c r="K4" s="43">
        <f t="shared" si="0"/>
        <v>255262</v>
      </c>
      <c r="L4" s="15">
        <f>K4-J4</f>
        <v>12499</v>
      </c>
      <c r="M4" s="22">
        <f>L4/J4</f>
        <v>5.1486429151065029E-2</v>
      </c>
      <c r="N4" s="12">
        <f>K4-B4</f>
        <v>83690</v>
      </c>
      <c r="O4" s="8">
        <f>N4/B4</f>
        <v>0.48778355442613014</v>
      </c>
    </row>
    <row r="5" spans="1:15" x14ac:dyDescent="0.3">
      <c r="A5" s="41" t="s">
        <v>10</v>
      </c>
      <c r="B5" s="43">
        <f>B33</f>
        <v>117782</v>
      </c>
      <c r="C5" s="43">
        <f t="shared" ref="C5:K5" si="1">C33</f>
        <v>127890</v>
      </c>
      <c r="D5" s="43">
        <f t="shared" si="1"/>
        <v>138367</v>
      </c>
      <c r="E5" s="43">
        <f t="shared" si="1"/>
        <v>150692</v>
      </c>
      <c r="F5" s="43">
        <f t="shared" si="1"/>
        <v>163880</v>
      </c>
      <c r="G5" s="43">
        <f t="shared" si="1"/>
        <v>174646</v>
      </c>
      <c r="H5" s="43">
        <f t="shared" si="1"/>
        <v>188270</v>
      </c>
      <c r="I5" s="43">
        <f t="shared" si="1"/>
        <v>194311</v>
      </c>
      <c r="J5" s="43">
        <f t="shared" si="1"/>
        <v>210786</v>
      </c>
      <c r="K5" s="43">
        <f t="shared" si="1"/>
        <v>229716</v>
      </c>
      <c r="L5" s="15">
        <f>K5-J5</f>
        <v>18930</v>
      </c>
      <c r="M5" s="22">
        <f>L5/J5</f>
        <v>8.9806723406677863E-2</v>
      </c>
      <c r="N5" s="12">
        <f t="shared" ref="N5:N6" si="2">K5-B5</f>
        <v>111934</v>
      </c>
      <c r="O5" s="8">
        <f t="shared" ref="O5:O6" si="3">N5/B5</f>
        <v>0.95034894975463147</v>
      </c>
    </row>
    <row r="6" spans="1:15" x14ac:dyDescent="0.3">
      <c r="A6" s="41" t="s">
        <v>56</v>
      </c>
      <c r="B6" s="43">
        <f>B4+B5</f>
        <v>289354</v>
      </c>
      <c r="C6" s="43">
        <f t="shared" ref="C6:K6" si="4">C4+C5</f>
        <v>306107</v>
      </c>
      <c r="D6" s="43">
        <f t="shared" si="4"/>
        <v>327811</v>
      </c>
      <c r="E6" s="43">
        <f t="shared" si="4"/>
        <v>347367</v>
      </c>
      <c r="F6" s="43">
        <f t="shared" si="4"/>
        <v>369753</v>
      </c>
      <c r="G6" s="43">
        <f t="shared" si="4"/>
        <v>392324</v>
      </c>
      <c r="H6" s="43">
        <f t="shared" si="4"/>
        <v>413980</v>
      </c>
      <c r="I6" s="43">
        <f t="shared" si="4"/>
        <v>425962</v>
      </c>
      <c r="J6" s="43">
        <f t="shared" si="4"/>
        <v>453549</v>
      </c>
      <c r="K6" s="43">
        <f t="shared" si="4"/>
        <v>484978</v>
      </c>
      <c r="L6" s="15">
        <f>SUM(L4:L5)</f>
        <v>31429</v>
      </c>
      <c r="M6" s="22">
        <f>L6/J6</f>
        <v>6.9295710055583853E-2</v>
      </c>
      <c r="N6" s="12">
        <f t="shared" si="2"/>
        <v>195624</v>
      </c>
      <c r="O6" s="8">
        <f t="shared" si="3"/>
        <v>0.67607152484499955</v>
      </c>
    </row>
    <row r="8" spans="1:15" x14ac:dyDescent="0.3">
      <c r="A8" s="4" t="s">
        <v>7</v>
      </c>
      <c r="B8" s="22">
        <f>B4/B6</f>
        <v>0.59294842995085606</v>
      </c>
      <c r="C8" s="22">
        <f>C4/C6</f>
        <v>0.58220491527472418</v>
      </c>
      <c r="D8" s="22">
        <f t="shared" ref="D8:K8" si="5">D4/D6</f>
        <v>0.57790617154396895</v>
      </c>
      <c r="E8" s="22">
        <f t="shared" si="5"/>
        <v>0.56618792228392445</v>
      </c>
      <c r="F8" s="22">
        <f t="shared" si="5"/>
        <v>0.55678520525864561</v>
      </c>
      <c r="G8" s="22">
        <f t="shared" si="5"/>
        <v>0.55484242615797152</v>
      </c>
      <c r="H8" s="22">
        <f t="shared" si="5"/>
        <v>0.54521957582491909</v>
      </c>
      <c r="I8" s="22">
        <f t="shared" si="5"/>
        <v>0.54383020081603528</v>
      </c>
      <c r="J8" s="22">
        <f t="shared" si="5"/>
        <v>0.53525197938921709</v>
      </c>
      <c r="K8" s="22">
        <f t="shared" si="5"/>
        <v>0.52633727715484002</v>
      </c>
    </row>
    <row r="9" spans="1:15" x14ac:dyDescent="0.3">
      <c r="A9" s="4" t="s">
        <v>10</v>
      </c>
      <c r="B9" s="22">
        <f>B5/B6</f>
        <v>0.40705157004914394</v>
      </c>
      <c r="C9" s="22">
        <f t="shared" ref="C9:K9" si="6">C5/C6</f>
        <v>0.41779508472527582</v>
      </c>
      <c r="D9" s="22">
        <f t="shared" si="6"/>
        <v>0.42209382845603105</v>
      </c>
      <c r="E9" s="22">
        <f t="shared" si="6"/>
        <v>0.43381207771607549</v>
      </c>
      <c r="F9" s="22">
        <f t="shared" si="6"/>
        <v>0.44321479474135439</v>
      </c>
      <c r="G9" s="22">
        <f t="shared" si="6"/>
        <v>0.44515757384202853</v>
      </c>
      <c r="H9" s="22">
        <f t="shared" si="6"/>
        <v>0.45478042417508091</v>
      </c>
      <c r="I9" s="22">
        <f t="shared" si="6"/>
        <v>0.45616979918396477</v>
      </c>
      <c r="J9" s="22">
        <f t="shared" si="6"/>
        <v>0.46474802061078296</v>
      </c>
      <c r="K9" s="22">
        <f t="shared" si="6"/>
        <v>0.47366272284515998</v>
      </c>
    </row>
    <row r="14" spans="1:15" x14ac:dyDescent="0.3">
      <c r="A14" s="31"/>
    </row>
    <row r="19" spans="1:11" x14ac:dyDescent="0.3">
      <c r="A19" s="10"/>
    </row>
    <row r="29" spans="1:11" x14ac:dyDescent="0.3">
      <c r="A29" t="s">
        <v>103</v>
      </c>
      <c r="B29" t="s">
        <v>102</v>
      </c>
    </row>
    <row r="30" spans="1:11" x14ac:dyDescent="0.3">
      <c r="A30" t="s">
        <v>33</v>
      </c>
      <c r="B30" s="9" t="s">
        <v>0</v>
      </c>
      <c r="C30" s="9" t="s">
        <v>1</v>
      </c>
      <c r="D30" s="9" t="s">
        <v>2</v>
      </c>
      <c r="E30" s="9" t="s">
        <v>3</v>
      </c>
      <c r="F30" s="9" t="s">
        <v>116</v>
      </c>
      <c r="G30" s="9" t="s">
        <v>117</v>
      </c>
      <c r="H30" s="9" t="s">
        <v>118</v>
      </c>
      <c r="I30" s="9" t="s">
        <v>32</v>
      </c>
      <c r="J30" s="9" t="s">
        <v>142</v>
      </c>
      <c r="K30" s="9" t="s">
        <v>143</v>
      </c>
    </row>
    <row r="31" spans="1:11" x14ac:dyDescent="0.3">
      <c r="A31" t="s">
        <v>7</v>
      </c>
      <c r="B31" s="9">
        <v>168562</v>
      </c>
      <c r="C31" s="9">
        <v>175184</v>
      </c>
      <c r="D31" s="9">
        <v>186324</v>
      </c>
      <c r="E31" s="9">
        <v>193599</v>
      </c>
      <c r="F31" s="9">
        <v>202619</v>
      </c>
      <c r="G31" s="9">
        <v>214233</v>
      </c>
      <c r="H31" s="9">
        <v>222391</v>
      </c>
      <c r="I31" s="9">
        <v>228377</v>
      </c>
      <c r="J31" s="9">
        <v>239332</v>
      </c>
      <c r="K31" s="9">
        <v>251872</v>
      </c>
    </row>
    <row r="32" spans="1:11" x14ac:dyDescent="0.3">
      <c r="A32" s="126" t="s">
        <v>30</v>
      </c>
      <c r="B32" s="165">
        <v>3010</v>
      </c>
      <c r="C32" s="165">
        <v>3033</v>
      </c>
      <c r="D32" s="165">
        <v>3120</v>
      </c>
      <c r="E32" s="165">
        <v>3076</v>
      </c>
      <c r="F32" s="165">
        <v>3254</v>
      </c>
      <c r="G32" s="165">
        <v>3445</v>
      </c>
      <c r="H32" s="165">
        <v>3319</v>
      </c>
      <c r="I32" s="165">
        <v>3274</v>
      </c>
      <c r="J32" s="165">
        <v>3431</v>
      </c>
      <c r="K32" s="165">
        <v>3390</v>
      </c>
    </row>
    <row r="33" spans="1:11" x14ac:dyDescent="0.3">
      <c r="A33" s="126" t="s">
        <v>10</v>
      </c>
      <c r="B33" s="165">
        <v>117782</v>
      </c>
      <c r="C33" s="165">
        <v>127890</v>
      </c>
      <c r="D33" s="165">
        <v>138367</v>
      </c>
      <c r="E33" s="165">
        <v>150692</v>
      </c>
      <c r="F33" s="165">
        <v>163880</v>
      </c>
      <c r="G33" s="165">
        <v>174646</v>
      </c>
      <c r="H33" s="165">
        <v>188270</v>
      </c>
      <c r="I33" s="165">
        <v>194311</v>
      </c>
      <c r="J33" s="165">
        <v>210786</v>
      </c>
      <c r="K33" s="165">
        <v>229716</v>
      </c>
    </row>
    <row r="34" spans="1:11" x14ac:dyDescent="0.3">
      <c r="A34" t="s">
        <v>34</v>
      </c>
      <c r="B34">
        <v>289354</v>
      </c>
      <c r="C34">
        <v>306107</v>
      </c>
      <c r="D34">
        <v>327811</v>
      </c>
      <c r="E34">
        <v>347367</v>
      </c>
      <c r="F34">
        <v>369753</v>
      </c>
      <c r="G34">
        <v>392324</v>
      </c>
      <c r="H34">
        <v>413980</v>
      </c>
      <c r="I34">
        <v>425962</v>
      </c>
      <c r="J34">
        <v>453549</v>
      </c>
      <c r="K34">
        <v>484978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B0372-6F8B-420C-AA09-4B375CDFA9D0}">
  <sheetPr>
    <tabColor rgb="FF00B050"/>
  </sheetPr>
  <dimension ref="A1:W48"/>
  <sheetViews>
    <sheetView topLeftCell="A6" workbookViewId="0">
      <selection activeCell="H36" sqref="H36"/>
    </sheetView>
  </sheetViews>
  <sheetFormatPr defaultRowHeight="14.4" x14ac:dyDescent="0.3"/>
  <cols>
    <col min="1" max="1" width="31.33203125" customWidth="1"/>
    <col min="2" max="2" width="18.6640625" customWidth="1"/>
    <col min="3" max="5" width="11.5546875" bestFit="1" customWidth="1"/>
    <col min="6" max="6" width="11.44140625" customWidth="1"/>
    <col min="7" max="7" width="9.44140625" customWidth="1"/>
    <col min="8" max="8" width="11.33203125" customWidth="1"/>
    <col min="9" max="9" width="9.6640625" customWidth="1"/>
    <col min="10" max="10" width="9.33203125" customWidth="1"/>
    <col min="11" max="11" width="11.44140625" customWidth="1"/>
    <col min="12" max="12" width="13" customWidth="1"/>
    <col min="13" max="13" width="16.5546875" customWidth="1"/>
  </cols>
  <sheetData>
    <row r="1" spans="1:13" x14ac:dyDescent="0.3">
      <c r="A1" s="1" t="s">
        <v>157</v>
      </c>
    </row>
    <row r="3" spans="1:13" ht="28.8" x14ac:dyDescent="0.3">
      <c r="A3" s="1" t="s">
        <v>5</v>
      </c>
      <c r="B3" s="1">
        <v>2013</v>
      </c>
      <c r="C3" s="1">
        <v>2014</v>
      </c>
      <c r="D3" s="1">
        <v>2015</v>
      </c>
      <c r="E3" s="1">
        <v>2016</v>
      </c>
      <c r="F3" s="1">
        <v>2017</v>
      </c>
      <c r="G3" s="1">
        <v>2018</v>
      </c>
      <c r="H3" s="1">
        <v>2019</v>
      </c>
      <c r="I3" s="1">
        <v>2020</v>
      </c>
      <c r="J3" s="1">
        <v>2021</v>
      </c>
      <c r="K3" s="1">
        <v>2022</v>
      </c>
      <c r="L3" s="18" t="s">
        <v>158</v>
      </c>
      <c r="M3" s="18" t="s">
        <v>159</v>
      </c>
    </row>
    <row r="4" spans="1:13" x14ac:dyDescent="0.3">
      <c r="A4" t="s">
        <v>7</v>
      </c>
      <c r="B4" s="9">
        <f>N48</f>
        <v>86382</v>
      </c>
      <c r="C4" s="9">
        <f t="shared" ref="C4:K4" si="0">O48</f>
        <v>88949</v>
      </c>
      <c r="D4" s="9">
        <f t="shared" si="0"/>
        <v>93806</v>
      </c>
      <c r="E4" s="9">
        <f t="shared" si="0"/>
        <v>97222</v>
      </c>
      <c r="F4" s="9">
        <f t="shared" si="0"/>
        <v>100241</v>
      </c>
      <c r="G4" s="9">
        <f t="shared" si="0"/>
        <v>105748</v>
      </c>
      <c r="H4" s="9">
        <f t="shared" si="0"/>
        <v>110441</v>
      </c>
      <c r="I4" s="9">
        <f t="shared" si="0"/>
        <v>114526</v>
      </c>
      <c r="J4" s="9">
        <f t="shared" si="0"/>
        <v>119648</v>
      </c>
      <c r="K4" s="9">
        <f t="shared" si="0"/>
        <v>127980</v>
      </c>
      <c r="L4" s="9">
        <f>K4-J4</f>
        <v>8332</v>
      </c>
      <c r="M4" s="8">
        <f>L4/J4</f>
        <v>6.963760363733619E-2</v>
      </c>
    </row>
    <row r="5" spans="1:13" x14ac:dyDescent="0.3">
      <c r="A5" t="s">
        <v>10</v>
      </c>
      <c r="B5" s="9">
        <f>N45</f>
        <v>79457</v>
      </c>
      <c r="C5" s="9">
        <f t="shared" ref="C5:K5" si="1">O45</f>
        <v>86502</v>
      </c>
      <c r="D5" s="9">
        <f t="shared" si="1"/>
        <v>93863</v>
      </c>
      <c r="E5" s="9">
        <f t="shared" si="1"/>
        <v>103586</v>
      </c>
      <c r="F5" s="9">
        <f t="shared" si="1"/>
        <v>113654</v>
      </c>
      <c r="G5" s="9">
        <f t="shared" si="1"/>
        <v>122702</v>
      </c>
      <c r="H5" s="9">
        <f t="shared" si="1"/>
        <v>132815</v>
      </c>
      <c r="I5" s="9">
        <f t="shared" si="1"/>
        <v>139102</v>
      </c>
      <c r="J5" s="9">
        <f t="shared" si="1"/>
        <v>151740</v>
      </c>
      <c r="K5" s="9">
        <f t="shared" si="1"/>
        <v>166092</v>
      </c>
      <c r="L5" s="9">
        <f t="shared" ref="L5:L11" si="2">K5-J5</f>
        <v>14352</v>
      </c>
      <c r="M5" s="8">
        <f t="shared" ref="M5:M11" si="3">L5/J5</f>
        <v>9.4582839066824825E-2</v>
      </c>
    </row>
    <row r="6" spans="1:13" x14ac:dyDescent="0.3">
      <c r="B6" s="9">
        <f>B4+B5</f>
        <v>165839</v>
      </c>
      <c r="C6" s="9">
        <f t="shared" ref="C6:K6" si="4">C4+C5</f>
        <v>175451</v>
      </c>
      <c r="D6" s="9">
        <f t="shared" si="4"/>
        <v>187669</v>
      </c>
      <c r="E6" s="9">
        <f t="shared" si="4"/>
        <v>200808</v>
      </c>
      <c r="F6" s="9">
        <f t="shared" si="4"/>
        <v>213895</v>
      </c>
      <c r="G6" s="9">
        <f t="shared" si="4"/>
        <v>228450</v>
      </c>
      <c r="H6" s="9">
        <f t="shared" si="4"/>
        <v>243256</v>
      </c>
      <c r="I6" s="9">
        <f t="shared" si="4"/>
        <v>253628</v>
      </c>
      <c r="J6" s="9">
        <f t="shared" si="4"/>
        <v>271388</v>
      </c>
      <c r="K6" s="9">
        <f t="shared" si="4"/>
        <v>294072</v>
      </c>
      <c r="L6" s="9">
        <f t="shared" si="2"/>
        <v>22684</v>
      </c>
      <c r="M6" s="8">
        <f t="shared" si="3"/>
        <v>8.3585125355579465E-2</v>
      </c>
    </row>
    <row r="7" spans="1:13" x14ac:dyDescent="0.3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8"/>
    </row>
    <row r="8" spans="1:13" x14ac:dyDescent="0.3">
      <c r="A8" s="1" t="s">
        <v>28</v>
      </c>
      <c r="B8" s="1">
        <v>2013</v>
      </c>
      <c r="C8" s="1">
        <v>2014</v>
      </c>
      <c r="D8" s="1">
        <v>2015</v>
      </c>
      <c r="E8" s="1">
        <v>2016</v>
      </c>
      <c r="F8" s="1">
        <v>2017</v>
      </c>
      <c r="G8" s="1">
        <v>2018</v>
      </c>
      <c r="H8" s="1">
        <v>2019</v>
      </c>
      <c r="I8" s="1">
        <v>2020</v>
      </c>
      <c r="J8" s="1">
        <v>2021</v>
      </c>
      <c r="K8" s="1">
        <v>2022</v>
      </c>
      <c r="L8" s="9"/>
      <c r="M8" s="8"/>
    </row>
    <row r="9" spans="1:13" x14ac:dyDescent="0.3">
      <c r="A9" t="s">
        <v>7</v>
      </c>
      <c r="B9" s="9">
        <f>B48</f>
        <v>85190</v>
      </c>
      <c r="C9" s="9">
        <f t="shared" ref="C9:K9" si="5">C48</f>
        <v>89268</v>
      </c>
      <c r="D9" s="9">
        <f t="shared" si="5"/>
        <v>95638</v>
      </c>
      <c r="E9" s="9">
        <f t="shared" si="5"/>
        <v>99453</v>
      </c>
      <c r="F9" s="9">
        <f t="shared" si="5"/>
        <v>105632</v>
      </c>
      <c r="G9" s="9">
        <f t="shared" si="5"/>
        <v>111930</v>
      </c>
      <c r="H9" s="9">
        <f t="shared" si="5"/>
        <v>115269</v>
      </c>
      <c r="I9" s="9">
        <f t="shared" si="5"/>
        <v>117125</v>
      </c>
      <c r="J9" s="9">
        <f t="shared" si="5"/>
        <v>123115</v>
      </c>
      <c r="K9" s="9">
        <f t="shared" si="5"/>
        <v>127282</v>
      </c>
      <c r="L9" s="9">
        <f t="shared" si="2"/>
        <v>4167</v>
      </c>
      <c r="M9" s="8">
        <f t="shared" si="3"/>
        <v>3.3846403768834014E-2</v>
      </c>
    </row>
    <row r="10" spans="1:13" x14ac:dyDescent="0.3">
      <c r="A10" t="s">
        <v>10</v>
      </c>
      <c r="B10" s="9">
        <f>B45</f>
        <v>38325</v>
      </c>
      <c r="C10" s="9">
        <f t="shared" ref="C10:K10" si="6">C45</f>
        <v>41388</v>
      </c>
      <c r="D10" s="9">
        <f t="shared" si="6"/>
        <v>44504</v>
      </c>
      <c r="E10" s="9">
        <f t="shared" si="6"/>
        <v>47106</v>
      </c>
      <c r="F10" s="9">
        <f t="shared" si="6"/>
        <v>50226</v>
      </c>
      <c r="G10" s="9">
        <f t="shared" si="6"/>
        <v>51944</v>
      </c>
      <c r="H10" s="9">
        <f t="shared" si="6"/>
        <v>55455</v>
      </c>
      <c r="I10" s="9">
        <f t="shared" si="6"/>
        <v>55209</v>
      </c>
      <c r="J10" s="9">
        <f t="shared" si="6"/>
        <v>59046</v>
      </c>
      <c r="K10" s="9">
        <f t="shared" si="6"/>
        <v>63624</v>
      </c>
      <c r="L10" s="9">
        <f t="shared" si="2"/>
        <v>4578</v>
      </c>
      <c r="M10" s="8">
        <f t="shared" si="3"/>
        <v>7.7532771059851638E-2</v>
      </c>
    </row>
    <row r="11" spans="1:13" x14ac:dyDescent="0.3">
      <c r="B11" s="9">
        <f>B9+B10</f>
        <v>123515</v>
      </c>
      <c r="C11" s="9">
        <f t="shared" ref="C11:K11" si="7">C9+C10</f>
        <v>130656</v>
      </c>
      <c r="D11" s="9">
        <f t="shared" si="7"/>
        <v>140142</v>
      </c>
      <c r="E11" s="9">
        <f t="shared" si="7"/>
        <v>146559</v>
      </c>
      <c r="F11" s="9">
        <f t="shared" si="7"/>
        <v>155858</v>
      </c>
      <c r="G11" s="9">
        <f t="shared" si="7"/>
        <v>163874</v>
      </c>
      <c r="H11" s="9">
        <f t="shared" si="7"/>
        <v>170724</v>
      </c>
      <c r="I11" s="9">
        <f t="shared" si="7"/>
        <v>172334</v>
      </c>
      <c r="J11" s="9">
        <f t="shared" si="7"/>
        <v>182161</v>
      </c>
      <c r="K11" s="9">
        <f t="shared" si="7"/>
        <v>190906</v>
      </c>
      <c r="L11" s="9">
        <f t="shared" si="2"/>
        <v>8745</v>
      </c>
      <c r="M11" s="8">
        <f t="shared" si="3"/>
        <v>4.8006982833866743E-2</v>
      </c>
    </row>
    <row r="13" spans="1:13" x14ac:dyDescent="0.3">
      <c r="A13" s="1" t="s">
        <v>5</v>
      </c>
      <c r="B13" s="1">
        <v>2013</v>
      </c>
      <c r="C13" s="1">
        <v>2014</v>
      </c>
      <c r="D13" s="1">
        <v>2015</v>
      </c>
      <c r="E13" s="1">
        <v>2016</v>
      </c>
      <c r="F13" s="1">
        <v>2017</v>
      </c>
      <c r="G13" s="1">
        <v>2018</v>
      </c>
      <c r="H13" s="1">
        <v>2019</v>
      </c>
      <c r="I13" s="1">
        <v>2020</v>
      </c>
      <c r="J13" s="1">
        <v>2021</v>
      </c>
      <c r="K13" s="1">
        <v>2022</v>
      </c>
    </row>
    <row r="14" spans="1:13" x14ac:dyDescent="0.3">
      <c r="A14" s="2" t="s">
        <v>7</v>
      </c>
      <c r="B14" s="8">
        <f>B4/B6</f>
        <v>0.52087868354247191</v>
      </c>
      <c r="C14" s="8">
        <f t="shared" ref="C14:K14" si="8">C4/C6</f>
        <v>0.5069734569765918</v>
      </c>
      <c r="D14" s="8">
        <f t="shared" si="8"/>
        <v>0.4998481368792928</v>
      </c>
      <c r="E14" s="8">
        <f t="shared" si="8"/>
        <v>0.48415401776821643</v>
      </c>
      <c r="F14" s="8">
        <f t="shared" si="8"/>
        <v>0.46864583089833795</v>
      </c>
      <c r="G14" s="8">
        <f t="shared" si="8"/>
        <v>0.46289341212519153</v>
      </c>
      <c r="H14" s="8">
        <f t="shared" si="8"/>
        <v>0.4540114118459565</v>
      </c>
      <c r="I14" s="8">
        <f t="shared" si="8"/>
        <v>0.45155109057359599</v>
      </c>
      <c r="J14" s="8">
        <f t="shared" si="8"/>
        <v>0.44087432016153993</v>
      </c>
      <c r="K14" s="8">
        <f t="shared" si="8"/>
        <v>0.43519954296906882</v>
      </c>
    </row>
    <row r="15" spans="1:13" x14ac:dyDescent="0.3">
      <c r="A15" s="2" t="s">
        <v>10</v>
      </c>
      <c r="B15" s="8">
        <f>B5/B6</f>
        <v>0.47912131645752809</v>
      </c>
      <c r="C15" s="8">
        <f t="shared" ref="C15:K15" si="9">C5/C6</f>
        <v>0.49302654302340826</v>
      </c>
      <c r="D15" s="8">
        <f t="shared" si="9"/>
        <v>0.50015186312070725</v>
      </c>
      <c r="E15" s="8">
        <f t="shared" si="9"/>
        <v>0.51584598223178357</v>
      </c>
      <c r="F15" s="8">
        <f t="shared" si="9"/>
        <v>0.531354169101662</v>
      </c>
      <c r="G15" s="8">
        <f t="shared" si="9"/>
        <v>0.53710658787480847</v>
      </c>
      <c r="H15" s="8">
        <f t="shared" si="9"/>
        <v>0.5459885881540435</v>
      </c>
      <c r="I15" s="8">
        <f t="shared" si="9"/>
        <v>0.54844890942640401</v>
      </c>
      <c r="J15" s="8">
        <f t="shared" si="9"/>
        <v>0.55912567983846007</v>
      </c>
      <c r="K15" s="8">
        <f t="shared" si="9"/>
        <v>0.56480045703093118</v>
      </c>
    </row>
    <row r="17" spans="1:11" x14ac:dyDescent="0.3">
      <c r="A17" s="7" t="s">
        <v>28</v>
      </c>
      <c r="B17" s="1">
        <v>2013</v>
      </c>
      <c r="C17" s="1">
        <v>2014</v>
      </c>
      <c r="D17" s="1">
        <v>2015</v>
      </c>
      <c r="E17" s="1">
        <v>2016</v>
      </c>
      <c r="F17" s="1">
        <v>2017</v>
      </c>
      <c r="G17" s="1">
        <v>2018</v>
      </c>
      <c r="H17" s="1">
        <v>2019</v>
      </c>
      <c r="I17" s="1">
        <v>2020</v>
      </c>
      <c r="J17" s="1">
        <v>2021</v>
      </c>
      <c r="K17" s="1">
        <v>2022</v>
      </c>
    </row>
    <row r="18" spans="1:11" x14ac:dyDescent="0.3">
      <c r="A18" s="2" t="s">
        <v>7</v>
      </c>
      <c r="B18" s="8">
        <f>B9/B11</f>
        <v>0.68971379994332671</v>
      </c>
      <c r="C18" s="8">
        <f t="shared" ref="C18:K18" si="10">C9/C11</f>
        <v>0.68322924320352685</v>
      </c>
      <c r="D18" s="8">
        <f t="shared" si="10"/>
        <v>0.68243638595139211</v>
      </c>
      <c r="E18" s="8">
        <f t="shared" si="10"/>
        <v>0.67858678075041445</v>
      </c>
      <c r="F18" s="8">
        <f t="shared" si="10"/>
        <v>0.6777451269745538</v>
      </c>
      <c r="G18" s="8">
        <f t="shared" si="10"/>
        <v>0.68302476292761516</v>
      </c>
      <c r="H18" s="8">
        <f t="shared" si="10"/>
        <v>0.67517747944050044</v>
      </c>
      <c r="I18" s="8">
        <f t="shared" si="10"/>
        <v>0.6796395371778059</v>
      </c>
      <c r="J18" s="8">
        <f t="shared" si="10"/>
        <v>0.67585816942155563</v>
      </c>
      <c r="K18" s="8">
        <f t="shared" si="10"/>
        <v>0.66672603270719621</v>
      </c>
    </row>
    <row r="19" spans="1:11" x14ac:dyDescent="0.3">
      <c r="A19" s="2" t="s">
        <v>10</v>
      </c>
      <c r="B19" s="8">
        <f>B10/B11</f>
        <v>0.31028620005667329</v>
      </c>
      <c r="C19" s="8">
        <f t="shared" ref="C19:K19" si="11">C10/C11</f>
        <v>0.31677075679647321</v>
      </c>
      <c r="D19" s="8">
        <f t="shared" si="11"/>
        <v>0.31756361404860783</v>
      </c>
      <c r="E19" s="8">
        <f t="shared" si="11"/>
        <v>0.32141321924958549</v>
      </c>
      <c r="F19" s="8">
        <f t="shared" si="11"/>
        <v>0.32225487302544625</v>
      </c>
      <c r="G19" s="8">
        <f t="shared" si="11"/>
        <v>0.3169752370723849</v>
      </c>
      <c r="H19" s="8">
        <f t="shared" si="11"/>
        <v>0.32482252055949956</v>
      </c>
      <c r="I19" s="8">
        <f t="shared" si="11"/>
        <v>0.3203604628221941</v>
      </c>
      <c r="J19" s="8">
        <f t="shared" si="11"/>
        <v>0.32414183057844437</v>
      </c>
      <c r="K19" s="8">
        <f t="shared" si="11"/>
        <v>0.33327396729280379</v>
      </c>
    </row>
    <row r="20" spans="1:11" x14ac:dyDescent="0.3">
      <c r="A20" s="2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3">
      <c r="A21" s="2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3">
      <c r="A22" s="2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3">
      <c r="A23" s="2"/>
      <c r="B23" s="8"/>
      <c r="C23" s="8"/>
      <c r="D23" s="8"/>
      <c r="E23" s="8"/>
      <c r="F23" s="8"/>
      <c r="G23" s="8"/>
      <c r="H23" s="8"/>
      <c r="I23" s="8"/>
      <c r="J23" s="8"/>
      <c r="K23" s="8"/>
    </row>
    <row r="28" spans="1:11" x14ac:dyDescent="0.3">
      <c r="A28" s="1"/>
    </row>
    <row r="32" spans="1:11" x14ac:dyDescent="0.3">
      <c r="A32" s="1"/>
    </row>
    <row r="40" spans="1:23" x14ac:dyDescent="0.3">
      <c r="A40" s="7" t="s">
        <v>28</v>
      </c>
      <c r="M40" s="1" t="s">
        <v>5</v>
      </c>
    </row>
    <row r="41" spans="1:23" x14ac:dyDescent="0.3">
      <c r="A41" t="s">
        <v>103</v>
      </c>
      <c r="B41" t="s">
        <v>102</v>
      </c>
      <c r="M41" t="s">
        <v>103</v>
      </c>
      <c r="N41" t="s">
        <v>102</v>
      </c>
    </row>
    <row r="42" spans="1:23" x14ac:dyDescent="0.3">
      <c r="A42" t="s">
        <v>33</v>
      </c>
      <c r="B42" t="s">
        <v>0</v>
      </c>
      <c r="C42" t="s">
        <v>1</v>
      </c>
      <c r="D42" t="s">
        <v>2</v>
      </c>
      <c r="E42" t="s">
        <v>3</v>
      </c>
      <c r="F42" t="s">
        <v>116</v>
      </c>
      <c r="G42" t="s">
        <v>117</v>
      </c>
      <c r="H42" t="s">
        <v>118</v>
      </c>
      <c r="I42" t="s">
        <v>32</v>
      </c>
      <c r="J42" t="s">
        <v>142</v>
      </c>
      <c r="K42" t="s">
        <v>143</v>
      </c>
      <c r="M42" t="s">
        <v>33</v>
      </c>
      <c r="N42" t="s">
        <v>0</v>
      </c>
      <c r="O42" t="s">
        <v>1</v>
      </c>
      <c r="P42" t="s">
        <v>2</v>
      </c>
      <c r="Q42" t="s">
        <v>3</v>
      </c>
      <c r="R42" t="s">
        <v>116</v>
      </c>
      <c r="S42" t="s">
        <v>117</v>
      </c>
      <c r="T42" t="s">
        <v>118</v>
      </c>
      <c r="U42" t="s">
        <v>32</v>
      </c>
      <c r="V42" t="s">
        <v>142</v>
      </c>
      <c r="W42" t="s">
        <v>143</v>
      </c>
    </row>
    <row r="43" spans="1:23" x14ac:dyDescent="0.3">
      <c r="A43" t="s">
        <v>7</v>
      </c>
      <c r="B43">
        <v>82466</v>
      </c>
      <c r="C43">
        <v>86576</v>
      </c>
      <c r="D43">
        <v>92850</v>
      </c>
      <c r="E43">
        <v>96678</v>
      </c>
      <c r="F43">
        <v>102635</v>
      </c>
      <c r="G43">
        <v>108742</v>
      </c>
      <c r="H43">
        <v>112227</v>
      </c>
      <c r="I43">
        <v>114129</v>
      </c>
      <c r="J43">
        <v>119962</v>
      </c>
      <c r="K43">
        <v>124078</v>
      </c>
      <c r="M43" t="s">
        <v>7</v>
      </c>
      <c r="N43">
        <v>86096</v>
      </c>
      <c r="O43">
        <v>88608</v>
      </c>
      <c r="P43">
        <v>93474</v>
      </c>
      <c r="Q43">
        <v>96921</v>
      </c>
      <c r="R43">
        <v>99984</v>
      </c>
      <c r="S43">
        <v>105491</v>
      </c>
      <c r="T43">
        <v>110164</v>
      </c>
      <c r="U43">
        <v>114248</v>
      </c>
      <c r="V43">
        <v>119370</v>
      </c>
      <c r="W43">
        <v>127794</v>
      </c>
    </row>
    <row r="44" spans="1:23" x14ac:dyDescent="0.3">
      <c r="A44" t="s">
        <v>30</v>
      </c>
      <c r="B44">
        <v>2724</v>
      </c>
      <c r="C44">
        <v>2692</v>
      </c>
      <c r="D44">
        <v>2788</v>
      </c>
      <c r="E44">
        <v>2775</v>
      </c>
      <c r="F44">
        <v>2997</v>
      </c>
      <c r="G44">
        <v>3188</v>
      </c>
      <c r="H44">
        <v>3042</v>
      </c>
      <c r="I44">
        <v>2996</v>
      </c>
      <c r="J44">
        <v>3153</v>
      </c>
      <c r="K44">
        <v>3204</v>
      </c>
      <c r="M44" t="s">
        <v>30</v>
      </c>
      <c r="N44">
        <v>286</v>
      </c>
      <c r="O44">
        <v>341</v>
      </c>
      <c r="P44">
        <v>332</v>
      </c>
      <c r="Q44">
        <v>301</v>
      </c>
      <c r="R44">
        <v>257</v>
      </c>
      <c r="S44">
        <v>257</v>
      </c>
      <c r="T44">
        <v>277</v>
      </c>
      <c r="U44">
        <v>278</v>
      </c>
      <c r="V44">
        <v>278</v>
      </c>
      <c r="W44">
        <v>186</v>
      </c>
    </row>
    <row r="45" spans="1:23" x14ac:dyDescent="0.3">
      <c r="A45" t="s">
        <v>10</v>
      </c>
      <c r="B45">
        <v>38325</v>
      </c>
      <c r="C45">
        <v>41388</v>
      </c>
      <c r="D45">
        <v>44504</v>
      </c>
      <c r="E45">
        <v>47106</v>
      </c>
      <c r="F45">
        <v>50226</v>
      </c>
      <c r="G45">
        <v>51944</v>
      </c>
      <c r="H45">
        <v>55455</v>
      </c>
      <c r="I45">
        <v>55209</v>
      </c>
      <c r="J45">
        <v>59046</v>
      </c>
      <c r="K45">
        <v>63624</v>
      </c>
      <c r="M45" t="s">
        <v>10</v>
      </c>
      <c r="N45">
        <v>79457</v>
      </c>
      <c r="O45">
        <v>86502</v>
      </c>
      <c r="P45">
        <v>93863</v>
      </c>
      <c r="Q45">
        <v>103586</v>
      </c>
      <c r="R45">
        <v>113654</v>
      </c>
      <c r="S45">
        <v>122702</v>
      </c>
      <c r="T45">
        <v>132815</v>
      </c>
      <c r="U45">
        <v>139102</v>
      </c>
      <c r="V45">
        <v>151740</v>
      </c>
      <c r="W45">
        <v>166092</v>
      </c>
    </row>
    <row r="46" spans="1:23" x14ac:dyDescent="0.3">
      <c r="A46" t="s">
        <v>34</v>
      </c>
      <c r="B46">
        <v>123515</v>
      </c>
      <c r="C46">
        <v>130656</v>
      </c>
      <c r="D46">
        <v>140142</v>
      </c>
      <c r="E46">
        <v>146559</v>
      </c>
      <c r="F46">
        <v>155858</v>
      </c>
      <c r="G46">
        <v>163874</v>
      </c>
      <c r="H46">
        <v>170724</v>
      </c>
      <c r="I46">
        <v>172334</v>
      </c>
      <c r="J46">
        <v>182161</v>
      </c>
      <c r="K46">
        <v>190906</v>
      </c>
      <c r="M46" t="s">
        <v>34</v>
      </c>
      <c r="N46">
        <v>165839</v>
      </c>
      <c r="O46">
        <v>175451</v>
      </c>
      <c r="P46">
        <v>187669</v>
      </c>
      <c r="Q46">
        <v>200808</v>
      </c>
      <c r="R46">
        <v>213895</v>
      </c>
      <c r="S46">
        <v>228450</v>
      </c>
      <c r="T46">
        <v>243256</v>
      </c>
      <c r="U46">
        <v>253628</v>
      </c>
      <c r="V46">
        <v>271388</v>
      </c>
      <c r="W46">
        <v>294072</v>
      </c>
    </row>
    <row r="48" spans="1:23" x14ac:dyDescent="0.3">
      <c r="A48" s="1" t="s">
        <v>124</v>
      </c>
      <c r="B48" s="1">
        <f>B43+B44</f>
        <v>85190</v>
      </c>
      <c r="C48" s="1">
        <f t="shared" ref="C48:K48" si="12">C43+C44</f>
        <v>89268</v>
      </c>
      <c r="D48" s="1">
        <f t="shared" si="12"/>
        <v>95638</v>
      </c>
      <c r="E48" s="1">
        <f t="shared" si="12"/>
        <v>99453</v>
      </c>
      <c r="F48" s="1">
        <f t="shared" si="12"/>
        <v>105632</v>
      </c>
      <c r="G48" s="1">
        <f t="shared" si="12"/>
        <v>111930</v>
      </c>
      <c r="H48" s="1">
        <f t="shared" si="12"/>
        <v>115269</v>
      </c>
      <c r="I48" s="1">
        <f t="shared" si="12"/>
        <v>117125</v>
      </c>
      <c r="J48" s="1">
        <f t="shared" si="12"/>
        <v>123115</v>
      </c>
      <c r="K48" s="1">
        <f t="shared" si="12"/>
        <v>127282</v>
      </c>
      <c r="M48" s="1" t="s">
        <v>124</v>
      </c>
      <c r="N48" s="1">
        <f>N43+N44</f>
        <v>86382</v>
      </c>
      <c r="O48" s="1">
        <f t="shared" ref="O48:W48" si="13">O43+O44</f>
        <v>88949</v>
      </c>
      <c r="P48" s="1">
        <f t="shared" si="13"/>
        <v>93806</v>
      </c>
      <c r="Q48" s="1">
        <f t="shared" si="13"/>
        <v>97222</v>
      </c>
      <c r="R48" s="1">
        <f t="shared" si="13"/>
        <v>100241</v>
      </c>
      <c r="S48" s="1">
        <f t="shared" si="13"/>
        <v>105748</v>
      </c>
      <c r="T48" s="1">
        <f t="shared" si="13"/>
        <v>110441</v>
      </c>
      <c r="U48" s="1">
        <f t="shared" si="13"/>
        <v>114526</v>
      </c>
      <c r="V48" s="1">
        <f t="shared" si="13"/>
        <v>119648</v>
      </c>
      <c r="W48" s="1">
        <f t="shared" si="13"/>
        <v>127980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6692C-B191-458B-9CF0-5244ABA3E9D2}">
  <sheetPr>
    <tabColor rgb="FF00B050"/>
  </sheetPr>
  <dimension ref="A1:N61"/>
  <sheetViews>
    <sheetView topLeftCell="A7" workbookViewId="0">
      <selection activeCell="K62" sqref="K62"/>
    </sheetView>
  </sheetViews>
  <sheetFormatPr defaultRowHeight="14.4" x14ac:dyDescent="0.3"/>
  <cols>
    <col min="1" max="1" width="19.88671875" customWidth="1"/>
    <col min="2" max="10" width="11.5546875" bestFit="1" customWidth="1"/>
    <col min="11" max="11" width="10.5546875" customWidth="1"/>
    <col min="12" max="12" width="11.44140625" customWidth="1"/>
    <col min="13" max="13" width="18.44140625" customWidth="1"/>
    <col min="14" max="14" width="10" customWidth="1"/>
    <col min="16" max="16" width="14.6640625" customWidth="1"/>
  </cols>
  <sheetData>
    <row r="1" spans="1:14" x14ac:dyDescent="0.3">
      <c r="A1" s="1" t="s">
        <v>125</v>
      </c>
    </row>
    <row r="3" spans="1:14" x14ac:dyDescent="0.3">
      <c r="A3" s="1" t="s">
        <v>83</v>
      </c>
      <c r="B3" s="178" t="s">
        <v>0</v>
      </c>
      <c r="C3" s="178" t="s">
        <v>1</v>
      </c>
      <c r="D3" s="178" t="s">
        <v>2</v>
      </c>
      <c r="E3" s="178" t="s">
        <v>3</v>
      </c>
      <c r="F3" s="178" t="s">
        <v>116</v>
      </c>
      <c r="G3" s="178" t="s">
        <v>117</v>
      </c>
      <c r="H3" s="178" t="s">
        <v>118</v>
      </c>
      <c r="I3" s="178" t="s">
        <v>32</v>
      </c>
      <c r="J3" s="178" t="s">
        <v>142</v>
      </c>
      <c r="K3" s="178" t="s">
        <v>143</v>
      </c>
      <c r="L3" s="9" t="s">
        <v>144</v>
      </c>
      <c r="M3" t="s">
        <v>160</v>
      </c>
      <c r="N3" t="s">
        <v>74</v>
      </c>
    </row>
    <row r="4" spans="1:14" x14ac:dyDescent="0.3">
      <c r="A4" t="s">
        <v>5</v>
      </c>
      <c r="B4" s="9">
        <f>B56</f>
        <v>86382</v>
      </c>
      <c r="C4" s="9">
        <f t="shared" ref="C4:K4" si="0">C56</f>
        <v>88949</v>
      </c>
      <c r="D4" s="9">
        <f t="shared" si="0"/>
        <v>93806</v>
      </c>
      <c r="E4" s="9">
        <f t="shared" si="0"/>
        <v>97222</v>
      </c>
      <c r="F4" s="9">
        <f t="shared" si="0"/>
        <v>100241</v>
      </c>
      <c r="G4" s="9">
        <f t="shared" si="0"/>
        <v>105748</v>
      </c>
      <c r="H4" s="9">
        <f t="shared" si="0"/>
        <v>110441</v>
      </c>
      <c r="I4" s="9">
        <f t="shared" si="0"/>
        <v>114526</v>
      </c>
      <c r="J4" s="9">
        <f t="shared" si="0"/>
        <v>119648</v>
      </c>
      <c r="K4" s="9">
        <f t="shared" si="0"/>
        <v>127980</v>
      </c>
      <c r="L4" s="9">
        <f>K4-B4</f>
        <v>41598</v>
      </c>
      <c r="M4" s="8">
        <f>L4/B4</f>
        <v>0.48155865805376119</v>
      </c>
      <c r="N4" s="8">
        <f>L4/L6</f>
        <v>0.49704863185565779</v>
      </c>
    </row>
    <row r="5" spans="1:14" x14ac:dyDescent="0.3">
      <c r="A5" t="s">
        <v>28</v>
      </c>
      <c r="B5" s="9">
        <f>B45</f>
        <v>85190</v>
      </c>
      <c r="C5" s="9">
        <f t="shared" ref="C5:K5" si="1">C45</f>
        <v>89268</v>
      </c>
      <c r="D5" s="9">
        <f t="shared" si="1"/>
        <v>95638</v>
      </c>
      <c r="E5" s="9">
        <f t="shared" si="1"/>
        <v>99453</v>
      </c>
      <c r="F5" s="9">
        <f t="shared" si="1"/>
        <v>105632</v>
      </c>
      <c r="G5" s="9">
        <f t="shared" si="1"/>
        <v>111930</v>
      </c>
      <c r="H5" s="9">
        <f t="shared" si="1"/>
        <v>115269</v>
      </c>
      <c r="I5" s="9">
        <f t="shared" si="1"/>
        <v>117125</v>
      </c>
      <c r="J5" s="9">
        <f t="shared" si="1"/>
        <v>123115</v>
      </c>
      <c r="K5" s="9">
        <f t="shared" si="1"/>
        <v>127282</v>
      </c>
      <c r="L5" s="9">
        <f>K5-B5</f>
        <v>42092</v>
      </c>
      <c r="M5" s="8">
        <f>L5/B5</f>
        <v>0.4940955511210236</v>
      </c>
      <c r="N5" s="8">
        <f>L5/L6</f>
        <v>0.50295136814434227</v>
      </c>
    </row>
    <row r="6" spans="1:14" x14ac:dyDescent="0.3">
      <c r="A6" s="1" t="s">
        <v>73</v>
      </c>
      <c r="B6" s="24">
        <f>SUM(B4:B5)</f>
        <v>171572</v>
      </c>
      <c r="C6" s="24">
        <f t="shared" ref="C6:K6" si="2">SUM(C4:C5)</f>
        <v>178217</v>
      </c>
      <c r="D6" s="24">
        <f t="shared" si="2"/>
        <v>189444</v>
      </c>
      <c r="E6" s="24">
        <f t="shared" si="2"/>
        <v>196675</v>
      </c>
      <c r="F6" s="24">
        <f t="shared" si="2"/>
        <v>205873</v>
      </c>
      <c r="G6" s="24">
        <f t="shared" si="2"/>
        <v>217678</v>
      </c>
      <c r="H6" s="24">
        <f t="shared" si="2"/>
        <v>225710</v>
      </c>
      <c r="I6" s="24">
        <f t="shared" si="2"/>
        <v>231651</v>
      </c>
      <c r="J6" s="24">
        <f>SUM(J4:J5)</f>
        <v>242763</v>
      </c>
      <c r="K6" s="24">
        <f t="shared" si="2"/>
        <v>255262</v>
      </c>
      <c r="L6" s="9">
        <f>K6-B6</f>
        <v>83690</v>
      </c>
      <c r="M6" s="8">
        <f>L6/B6</f>
        <v>0.48778355442613014</v>
      </c>
      <c r="N6" s="23"/>
    </row>
    <row r="7" spans="1:14" x14ac:dyDescent="0.3">
      <c r="A7" s="1" t="s">
        <v>10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4" x14ac:dyDescent="0.3">
      <c r="A8" t="s">
        <v>5</v>
      </c>
      <c r="B8" s="9">
        <f>B53</f>
        <v>79457</v>
      </c>
      <c r="C8" s="9">
        <f t="shared" ref="C8:K8" si="3">C53</f>
        <v>86502</v>
      </c>
      <c r="D8" s="9">
        <f t="shared" si="3"/>
        <v>93863</v>
      </c>
      <c r="E8" s="9">
        <f t="shared" si="3"/>
        <v>103586</v>
      </c>
      <c r="F8" s="9">
        <f t="shared" si="3"/>
        <v>113654</v>
      </c>
      <c r="G8" s="9">
        <f t="shared" si="3"/>
        <v>122702</v>
      </c>
      <c r="H8" s="9">
        <f t="shared" si="3"/>
        <v>132815</v>
      </c>
      <c r="I8" s="9">
        <f t="shared" si="3"/>
        <v>139102</v>
      </c>
      <c r="J8" s="9">
        <f t="shared" si="3"/>
        <v>151740</v>
      </c>
      <c r="K8" s="9">
        <f t="shared" si="3"/>
        <v>166092</v>
      </c>
      <c r="L8" s="9">
        <f>K8-B8</f>
        <v>86635</v>
      </c>
      <c r="M8" s="8">
        <f>L8/B8</f>
        <v>1.0903381703311226</v>
      </c>
      <c r="N8" s="8">
        <f>L8/L10</f>
        <v>0.77398288277020388</v>
      </c>
    </row>
    <row r="9" spans="1:14" x14ac:dyDescent="0.3">
      <c r="A9" t="s">
        <v>28</v>
      </c>
      <c r="B9" s="9">
        <f>B42</f>
        <v>38325</v>
      </c>
      <c r="C9" s="9">
        <f t="shared" ref="C9:K9" si="4">C42</f>
        <v>41388</v>
      </c>
      <c r="D9" s="9">
        <f t="shared" si="4"/>
        <v>44504</v>
      </c>
      <c r="E9" s="9">
        <f t="shared" si="4"/>
        <v>47106</v>
      </c>
      <c r="F9" s="9">
        <f t="shared" si="4"/>
        <v>50226</v>
      </c>
      <c r="G9" s="9">
        <f t="shared" si="4"/>
        <v>51944</v>
      </c>
      <c r="H9" s="9">
        <f t="shared" si="4"/>
        <v>55455</v>
      </c>
      <c r="I9" s="9">
        <f t="shared" si="4"/>
        <v>55209</v>
      </c>
      <c r="J9" s="9">
        <f t="shared" si="4"/>
        <v>59046</v>
      </c>
      <c r="K9" s="9">
        <f t="shared" si="4"/>
        <v>63624</v>
      </c>
      <c r="L9" s="9">
        <f>K9-B9</f>
        <v>25299</v>
      </c>
      <c r="M9" s="8">
        <f>L9/B9</f>
        <v>0.66011741682974556</v>
      </c>
      <c r="N9" s="8">
        <f>L9/L10</f>
        <v>0.22601711722979612</v>
      </c>
    </row>
    <row r="10" spans="1:14" x14ac:dyDescent="0.3">
      <c r="A10" s="1" t="s">
        <v>72</v>
      </c>
      <c r="B10" s="9">
        <f>B8+B9</f>
        <v>117782</v>
      </c>
      <c r="C10" s="9">
        <f t="shared" ref="C10:K10" si="5">C8+C9</f>
        <v>127890</v>
      </c>
      <c r="D10" s="9">
        <f t="shared" si="5"/>
        <v>138367</v>
      </c>
      <c r="E10" s="9">
        <f t="shared" si="5"/>
        <v>150692</v>
      </c>
      <c r="F10" s="9">
        <f t="shared" si="5"/>
        <v>163880</v>
      </c>
      <c r="G10" s="9">
        <f t="shared" si="5"/>
        <v>174646</v>
      </c>
      <c r="H10" s="9">
        <f t="shared" si="5"/>
        <v>188270</v>
      </c>
      <c r="I10" s="9">
        <f t="shared" si="5"/>
        <v>194311</v>
      </c>
      <c r="J10" s="9">
        <f t="shared" si="5"/>
        <v>210786</v>
      </c>
      <c r="K10" s="9">
        <f t="shared" si="5"/>
        <v>229716</v>
      </c>
      <c r="L10" s="9">
        <f>K10-B10</f>
        <v>111934</v>
      </c>
      <c r="M10" s="8">
        <f>L10/B10</f>
        <v>0.95034894975463147</v>
      </c>
      <c r="N10" s="8"/>
    </row>
    <row r="11" spans="1:14" x14ac:dyDescent="0.3">
      <c r="A11" s="11" t="s">
        <v>34</v>
      </c>
      <c r="B11" s="45">
        <f>B6+B10</f>
        <v>289354</v>
      </c>
      <c r="C11" s="45">
        <f t="shared" ref="C11:K11" si="6">C6+C10</f>
        <v>306107</v>
      </c>
      <c r="D11" s="45">
        <f t="shared" si="6"/>
        <v>327811</v>
      </c>
      <c r="E11" s="45">
        <f t="shared" si="6"/>
        <v>347367</v>
      </c>
      <c r="F11" s="45">
        <f t="shared" si="6"/>
        <v>369753</v>
      </c>
      <c r="G11" s="45">
        <f t="shared" si="6"/>
        <v>392324</v>
      </c>
      <c r="H11" s="45">
        <f t="shared" si="6"/>
        <v>413980</v>
      </c>
      <c r="I11" s="45">
        <f t="shared" si="6"/>
        <v>425962</v>
      </c>
      <c r="J11" s="45">
        <f t="shared" si="6"/>
        <v>453549</v>
      </c>
      <c r="K11" s="45">
        <f t="shared" si="6"/>
        <v>484978</v>
      </c>
      <c r="L11" s="9">
        <f>K11-B11</f>
        <v>195624</v>
      </c>
      <c r="M11" s="8">
        <f>L11/B11</f>
        <v>0.67607152484499955</v>
      </c>
      <c r="N11" s="8"/>
    </row>
    <row r="12" spans="1:14" x14ac:dyDescent="0.3">
      <c r="A12" s="29"/>
      <c r="B12" s="121"/>
      <c r="C12" s="29"/>
      <c r="D12" s="29"/>
      <c r="E12" s="29"/>
      <c r="F12" s="29"/>
      <c r="G12" s="29"/>
      <c r="H12" s="29"/>
      <c r="I12" s="29"/>
      <c r="J12" s="29"/>
      <c r="K12" s="164">
        <f>K10-B10</f>
        <v>111934</v>
      </c>
      <c r="L12" s="193">
        <f>L8/L10</f>
        <v>0.77398288277020388</v>
      </c>
    </row>
    <row r="13" spans="1:14" x14ac:dyDescent="0.3">
      <c r="A13" s="1" t="s">
        <v>7</v>
      </c>
    </row>
    <row r="14" spans="1:14" x14ac:dyDescent="0.3">
      <c r="A14" s="162" t="s">
        <v>5</v>
      </c>
      <c r="B14" s="8">
        <f>B4/B6</f>
        <v>0.50347376028722635</v>
      </c>
      <c r="C14" s="8">
        <f t="shared" ref="C14:K14" si="7">C4/C6</f>
        <v>0.49910502365094239</v>
      </c>
      <c r="D14" s="8">
        <f t="shared" si="7"/>
        <v>0.49516479804058189</v>
      </c>
      <c r="E14" s="8">
        <f t="shared" si="7"/>
        <v>0.49432820643193087</v>
      </c>
      <c r="F14" s="8">
        <f t="shared" si="7"/>
        <v>0.48690697663122412</v>
      </c>
      <c r="G14" s="8">
        <f t="shared" si="7"/>
        <v>0.48580012679278567</v>
      </c>
      <c r="H14" s="8">
        <f t="shared" si="7"/>
        <v>0.48930486021886493</v>
      </c>
      <c r="I14" s="8">
        <f t="shared" si="7"/>
        <v>0.49439026811885123</v>
      </c>
      <c r="J14" s="8">
        <f t="shared" si="7"/>
        <v>0.4928592907485902</v>
      </c>
      <c r="K14" s="8">
        <f t="shared" si="7"/>
        <v>0.50136722269668033</v>
      </c>
    </row>
    <row r="15" spans="1:14" x14ac:dyDescent="0.3">
      <c r="A15" s="162" t="s">
        <v>28</v>
      </c>
      <c r="B15" s="8">
        <f>B5/B6</f>
        <v>0.49652623971277365</v>
      </c>
      <c r="C15" s="8">
        <f t="shared" ref="C15:K15" si="8">C5/C6</f>
        <v>0.50089497634905766</v>
      </c>
      <c r="D15" s="8">
        <f t="shared" si="8"/>
        <v>0.50483520195941811</v>
      </c>
      <c r="E15" s="8">
        <f t="shared" si="8"/>
        <v>0.50567179356806913</v>
      </c>
      <c r="F15" s="8">
        <f t="shared" si="8"/>
        <v>0.51309302336877594</v>
      </c>
      <c r="G15" s="8">
        <f t="shared" si="8"/>
        <v>0.51419987320721428</v>
      </c>
      <c r="H15" s="8">
        <f t="shared" si="8"/>
        <v>0.51069513978113512</v>
      </c>
      <c r="I15" s="8">
        <f t="shared" si="8"/>
        <v>0.50560973188114877</v>
      </c>
      <c r="J15" s="8">
        <f t="shared" si="8"/>
        <v>0.50714070925140986</v>
      </c>
      <c r="K15" s="8">
        <f t="shared" si="8"/>
        <v>0.49863277730331973</v>
      </c>
      <c r="M15" s="17"/>
    </row>
    <row r="16" spans="1:14" x14ac:dyDescent="0.3">
      <c r="A16" s="163" t="s">
        <v>10</v>
      </c>
      <c r="B16" s="19">
        <f>B14+B15</f>
        <v>1</v>
      </c>
      <c r="C16" s="19">
        <f>C14+C15</f>
        <v>1</v>
      </c>
      <c r="D16" s="19">
        <f t="shared" ref="D16:K16" si="9">D14+D15</f>
        <v>1</v>
      </c>
      <c r="E16" s="19">
        <f t="shared" si="9"/>
        <v>1</v>
      </c>
      <c r="F16" s="19">
        <f t="shared" si="9"/>
        <v>1</v>
      </c>
      <c r="G16" s="19">
        <f t="shared" si="9"/>
        <v>1</v>
      </c>
      <c r="H16" s="19">
        <f t="shared" si="9"/>
        <v>1</v>
      </c>
      <c r="I16" s="19">
        <f t="shared" si="9"/>
        <v>1</v>
      </c>
      <c r="J16" s="19">
        <f t="shared" si="9"/>
        <v>1</v>
      </c>
      <c r="K16" s="19">
        <f t="shared" si="9"/>
        <v>1</v>
      </c>
    </row>
    <row r="17" spans="1:13" x14ac:dyDescent="0.3">
      <c r="A17" s="162" t="s">
        <v>5</v>
      </c>
      <c r="B17" s="8">
        <f>B8/B10</f>
        <v>0.67461072150243673</v>
      </c>
      <c r="C17" s="8">
        <f t="shared" ref="C17:J17" si="10">C8/C10</f>
        <v>0.67637813746188136</v>
      </c>
      <c r="D17" s="8">
        <f t="shared" si="10"/>
        <v>0.67836261536348985</v>
      </c>
      <c r="E17" s="8">
        <f t="shared" si="10"/>
        <v>0.68740211822790853</v>
      </c>
      <c r="F17" s="8">
        <f t="shared" si="10"/>
        <v>0.69351964852330972</v>
      </c>
      <c r="G17" s="8">
        <f t="shared" si="10"/>
        <v>0.70257549557390375</v>
      </c>
      <c r="H17" s="8">
        <f t="shared" si="10"/>
        <v>0.70544962022627078</v>
      </c>
      <c r="I17" s="8">
        <f t="shared" si="10"/>
        <v>0.71587300770414442</v>
      </c>
      <c r="J17" s="8">
        <f t="shared" si="10"/>
        <v>0.71987703168142092</v>
      </c>
      <c r="K17" s="8">
        <f>K8/K10</f>
        <v>0.72303191767225616</v>
      </c>
    </row>
    <row r="18" spans="1:13" x14ac:dyDescent="0.3">
      <c r="A18" s="162" t="s">
        <v>28</v>
      </c>
      <c r="B18" s="8">
        <f>B9/B10</f>
        <v>0.32538927849756327</v>
      </c>
      <c r="C18" s="8">
        <f t="shared" ref="C18:K18" si="11">C9/C10</f>
        <v>0.3236218625381187</v>
      </c>
      <c r="D18" s="8">
        <f t="shared" si="11"/>
        <v>0.32163738463651015</v>
      </c>
      <c r="E18" s="8">
        <f t="shared" si="11"/>
        <v>0.31259788177209141</v>
      </c>
      <c r="F18" s="8">
        <f>F9/F10</f>
        <v>0.30648035147669028</v>
      </c>
      <c r="G18" s="8">
        <f t="shared" si="11"/>
        <v>0.29742450442609619</v>
      </c>
      <c r="H18" s="8">
        <f t="shared" si="11"/>
        <v>0.29455037977372922</v>
      </c>
      <c r="I18" s="8">
        <f t="shared" si="11"/>
        <v>0.28412699229585564</v>
      </c>
      <c r="J18" s="8">
        <f t="shared" si="11"/>
        <v>0.28012296831857902</v>
      </c>
      <c r="K18" s="8">
        <f t="shared" si="11"/>
        <v>0.27696808232774384</v>
      </c>
      <c r="M18" s="17"/>
    </row>
    <row r="21" spans="1:13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37" spans="1:11" x14ac:dyDescent="0.3">
      <c r="A37" s="166" t="s">
        <v>28</v>
      </c>
    </row>
    <row r="38" spans="1:11" x14ac:dyDescent="0.3">
      <c r="A38" t="s">
        <v>103</v>
      </c>
      <c r="B38" t="s">
        <v>102</v>
      </c>
    </row>
    <row r="39" spans="1:11" x14ac:dyDescent="0.3">
      <c r="A39" t="s">
        <v>33</v>
      </c>
      <c r="B39" t="s">
        <v>0</v>
      </c>
      <c r="C39" t="s">
        <v>1</v>
      </c>
      <c r="D39" t="s">
        <v>2</v>
      </c>
      <c r="E39" t="s">
        <v>3</v>
      </c>
      <c r="F39" t="s">
        <v>116</v>
      </c>
      <c r="G39" t="s">
        <v>117</v>
      </c>
      <c r="H39" t="s">
        <v>118</v>
      </c>
      <c r="I39" t="s">
        <v>32</v>
      </c>
      <c r="J39" t="s">
        <v>142</v>
      </c>
      <c r="K39" t="s">
        <v>143</v>
      </c>
    </row>
    <row r="40" spans="1:11" x14ac:dyDescent="0.3">
      <c r="A40" t="s">
        <v>7</v>
      </c>
      <c r="B40">
        <v>82466</v>
      </c>
      <c r="C40">
        <v>86576</v>
      </c>
      <c r="D40">
        <v>92850</v>
      </c>
      <c r="E40">
        <v>96678</v>
      </c>
      <c r="F40">
        <v>102635</v>
      </c>
      <c r="G40">
        <v>108742</v>
      </c>
      <c r="H40">
        <v>112227</v>
      </c>
      <c r="I40">
        <v>114129</v>
      </c>
      <c r="J40">
        <v>119962</v>
      </c>
      <c r="K40">
        <v>124078</v>
      </c>
    </row>
    <row r="41" spans="1:11" x14ac:dyDescent="0.3">
      <c r="A41" t="s">
        <v>30</v>
      </c>
      <c r="B41">
        <v>2724</v>
      </c>
      <c r="C41">
        <v>2692</v>
      </c>
      <c r="D41">
        <v>2788</v>
      </c>
      <c r="E41">
        <v>2775</v>
      </c>
      <c r="F41">
        <v>2997</v>
      </c>
      <c r="G41">
        <v>3188</v>
      </c>
      <c r="H41">
        <v>3042</v>
      </c>
      <c r="I41">
        <v>2996</v>
      </c>
      <c r="J41">
        <v>3153</v>
      </c>
      <c r="K41">
        <v>3204</v>
      </c>
    </row>
    <row r="42" spans="1:11" x14ac:dyDescent="0.3">
      <c r="A42" t="s">
        <v>10</v>
      </c>
      <c r="B42">
        <v>38325</v>
      </c>
      <c r="C42">
        <v>41388</v>
      </c>
      <c r="D42">
        <v>44504</v>
      </c>
      <c r="E42">
        <v>47106</v>
      </c>
      <c r="F42">
        <v>50226</v>
      </c>
      <c r="G42">
        <v>51944</v>
      </c>
      <c r="H42">
        <v>55455</v>
      </c>
      <c r="I42">
        <v>55209</v>
      </c>
      <c r="J42">
        <v>59046</v>
      </c>
      <c r="K42">
        <v>63624</v>
      </c>
    </row>
    <row r="43" spans="1:11" x14ac:dyDescent="0.3">
      <c r="A43" t="s">
        <v>34</v>
      </c>
      <c r="B43">
        <v>123515</v>
      </c>
      <c r="C43">
        <v>130656</v>
      </c>
      <c r="D43">
        <v>140142</v>
      </c>
      <c r="E43">
        <v>146559</v>
      </c>
      <c r="F43">
        <v>155858</v>
      </c>
      <c r="G43">
        <v>163874</v>
      </c>
      <c r="H43">
        <v>170724</v>
      </c>
      <c r="I43">
        <v>172334</v>
      </c>
      <c r="J43">
        <v>182161</v>
      </c>
      <c r="K43">
        <v>190906</v>
      </c>
    </row>
    <row r="45" spans="1:11" s="1" customFormat="1" x14ac:dyDescent="0.3">
      <c r="A45" s="1" t="s">
        <v>124</v>
      </c>
      <c r="B45" s="1">
        <f>B40+B41</f>
        <v>85190</v>
      </c>
      <c r="C45" s="1">
        <f t="shared" ref="C45:K45" si="12">C40+C41</f>
        <v>89268</v>
      </c>
      <c r="D45" s="1">
        <f t="shared" si="12"/>
        <v>95638</v>
      </c>
      <c r="E45" s="1">
        <f t="shared" si="12"/>
        <v>99453</v>
      </c>
      <c r="F45" s="1">
        <f t="shared" si="12"/>
        <v>105632</v>
      </c>
      <c r="G45" s="1">
        <f t="shared" si="12"/>
        <v>111930</v>
      </c>
      <c r="H45" s="1">
        <f t="shared" si="12"/>
        <v>115269</v>
      </c>
      <c r="I45" s="1">
        <f t="shared" si="12"/>
        <v>117125</v>
      </c>
      <c r="J45" s="1">
        <f t="shared" si="12"/>
        <v>123115</v>
      </c>
      <c r="K45" s="1">
        <f t="shared" si="12"/>
        <v>127282</v>
      </c>
    </row>
    <row r="48" spans="1:11" x14ac:dyDescent="0.3">
      <c r="A48" s="166" t="s">
        <v>5</v>
      </c>
    </row>
    <row r="49" spans="1:11" x14ac:dyDescent="0.3">
      <c r="A49" t="s">
        <v>103</v>
      </c>
      <c r="B49" t="s">
        <v>102</v>
      </c>
    </row>
    <row r="50" spans="1:11" x14ac:dyDescent="0.3">
      <c r="A50" t="s">
        <v>33</v>
      </c>
      <c r="B50" t="s">
        <v>0</v>
      </c>
      <c r="C50" t="s">
        <v>1</v>
      </c>
      <c r="D50" t="s">
        <v>2</v>
      </c>
      <c r="E50" t="s">
        <v>3</v>
      </c>
      <c r="F50" t="s">
        <v>116</v>
      </c>
      <c r="G50" t="s">
        <v>117</v>
      </c>
      <c r="H50" t="s">
        <v>118</v>
      </c>
      <c r="I50" t="s">
        <v>32</v>
      </c>
      <c r="J50" t="s">
        <v>142</v>
      </c>
      <c r="K50" t="s">
        <v>143</v>
      </c>
    </row>
    <row r="51" spans="1:11" x14ac:dyDescent="0.3">
      <c r="A51" t="s">
        <v>7</v>
      </c>
      <c r="B51">
        <v>86096</v>
      </c>
      <c r="C51">
        <v>88608</v>
      </c>
      <c r="D51">
        <v>93474</v>
      </c>
      <c r="E51">
        <v>96921</v>
      </c>
      <c r="F51">
        <v>99984</v>
      </c>
      <c r="G51">
        <v>105491</v>
      </c>
      <c r="H51">
        <v>110164</v>
      </c>
      <c r="I51">
        <v>114248</v>
      </c>
      <c r="J51">
        <v>119370</v>
      </c>
      <c r="K51">
        <v>127794</v>
      </c>
    </row>
    <row r="52" spans="1:11" x14ac:dyDescent="0.3">
      <c r="A52" t="s">
        <v>30</v>
      </c>
      <c r="B52">
        <v>286</v>
      </c>
      <c r="C52">
        <v>341</v>
      </c>
      <c r="D52">
        <v>332</v>
      </c>
      <c r="E52">
        <v>301</v>
      </c>
      <c r="F52">
        <v>257</v>
      </c>
      <c r="G52">
        <v>257</v>
      </c>
      <c r="H52">
        <v>277</v>
      </c>
      <c r="I52">
        <v>278</v>
      </c>
      <c r="J52">
        <v>278</v>
      </c>
      <c r="K52">
        <v>186</v>
      </c>
    </row>
    <row r="53" spans="1:11" x14ac:dyDescent="0.3">
      <c r="A53" t="s">
        <v>10</v>
      </c>
      <c r="B53">
        <v>79457</v>
      </c>
      <c r="C53">
        <v>86502</v>
      </c>
      <c r="D53">
        <v>93863</v>
      </c>
      <c r="E53">
        <v>103586</v>
      </c>
      <c r="F53">
        <v>113654</v>
      </c>
      <c r="G53">
        <v>122702</v>
      </c>
      <c r="H53">
        <v>132815</v>
      </c>
      <c r="I53">
        <v>139102</v>
      </c>
      <c r="J53">
        <v>151740</v>
      </c>
      <c r="K53">
        <v>166092</v>
      </c>
    </row>
    <row r="54" spans="1:11" x14ac:dyDescent="0.3">
      <c r="A54" t="s">
        <v>34</v>
      </c>
      <c r="B54">
        <v>165839</v>
      </c>
      <c r="C54">
        <v>175451</v>
      </c>
      <c r="D54">
        <v>187669</v>
      </c>
      <c r="E54">
        <v>200808</v>
      </c>
      <c r="F54">
        <v>213895</v>
      </c>
      <c r="G54">
        <v>228450</v>
      </c>
      <c r="H54">
        <v>243256</v>
      </c>
      <c r="I54">
        <v>253628</v>
      </c>
      <c r="J54">
        <v>271388</v>
      </c>
      <c r="K54">
        <v>294072</v>
      </c>
    </row>
    <row r="56" spans="1:11" s="1" customFormat="1" x14ac:dyDescent="0.3">
      <c r="A56" s="1" t="s">
        <v>124</v>
      </c>
      <c r="B56" s="1">
        <f>B51+B52</f>
        <v>86382</v>
      </c>
      <c r="C56" s="1">
        <f t="shared" ref="C56:K56" si="13">C51+C52</f>
        <v>88949</v>
      </c>
      <c r="D56" s="1">
        <f t="shared" si="13"/>
        <v>93806</v>
      </c>
      <c r="E56" s="1">
        <f t="shared" si="13"/>
        <v>97222</v>
      </c>
      <c r="F56" s="1">
        <f t="shared" si="13"/>
        <v>100241</v>
      </c>
      <c r="G56" s="1">
        <f t="shared" si="13"/>
        <v>105748</v>
      </c>
      <c r="H56" s="1">
        <f t="shared" si="13"/>
        <v>110441</v>
      </c>
      <c r="I56" s="1">
        <f t="shared" si="13"/>
        <v>114526</v>
      </c>
      <c r="J56" s="1">
        <f t="shared" si="13"/>
        <v>119648</v>
      </c>
      <c r="K56" s="1">
        <f t="shared" si="13"/>
        <v>127980</v>
      </c>
    </row>
    <row r="61" spans="1:11" x14ac:dyDescent="0.3">
      <c r="K61">
        <f>K56+K45</f>
        <v>255262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s_FileStatus xmlns="http://schemas.microsoft.com/sharepoint/v3">Live</eDocs_FileStatus>
    <TaxCatchAll xmlns="3b10ef2a-93d5-488e-ba19-2feba14cfc89">
      <Value>6</Value>
      <Value>10</Value>
      <Value>9</Value>
      <Value>8</Value>
    </TaxCatchAll>
    <eDocs_SeriesSubSeriesTaxHTField0 xmlns="c3d4750c-4ee7-44fa-b8ff-e19a0df35da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128</TermName>
          <TermId xmlns="http://schemas.microsoft.com/office/infopath/2007/PartnerControls">fe2c4814-751d-4f31-9678-f45c4f3a22b8</TermId>
        </TermInfo>
      </Terms>
    </eDocs_SeriesSubSeriesTaxHTField0>
    <eDocs_FileTopicsTaxHTField0 xmlns="c3d4750c-4ee7-44fa-b8ff-e19a0df35da1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Survey</TermName>
          <TermId xmlns="http://schemas.microsoft.com/office/infopath/2007/PartnerControls">5f8e5aa1-8acf-41fc-aa6e-e2d1eb85dfcf</TermId>
        </TermInfo>
      </Terms>
    </eDocs_FileTopicsTaxHTField0>
    <eDocs_DocumentTopicsTaxHTField0 xmlns="c3d4750c-4ee7-44fa-b8ff-e19a0df35da1">
      <Terms xmlns="http://schemas.microsoft.com/office/infopath/2007/PartnerControls"/>
    </eDocs_DocumentTopicsTaxHTField0>
    <eDocs_FileName xmlns="http://schemas.microsoft.com/sharepoint/v3">ENT128-004-2022</eDocs_FileName>
    <eDocs_YearTaxHTField0 xmlns="c3d4750c-4ee7-44fa-b8ff-e19a0df35da1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2022</TermName>
          <TermId xmlns="http://schemas.microsoft.com/office/infopath/2007/PartnerControls">838ad618-661f-45cc-9448-6e00f07e32fb</TermId>
        </TermInfo>
      </Terms>
    </eDocs_YearTaxHTField0>
    <_dlc_ExpireDateSaved xmlns="http://schemas.microsoft.com/sharepoint/v3" xsi:nil="true"/>
    <_dlc_ExpireDate xmlns="http://schemas.microsoft.com/sharepoint/v3" xsi:nil="true"/>
    <eDocs_SecurityClassificationTaxHTField0 xmlns="c3d4750c-4ee7-44fa-b8ff-e19a0df35da1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eda6ecab-1be4-4ff9-baa9-be209e1a424f</TermId>
        </TermInfo>
      </Terms>
    </eDocs_SecurityClassificationTaxHTField0>
  </documentManagement>
</p:properties>
</file>

<file path=customXml/item2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eDocument</p:Name>
  <p:Description/>
  <p:Statement/>
  <p:PolicyItems/>
</p:Policy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8F88388FEF170D41990E5C7DA7622C7E" ma:contentTypeVersion="16" ma:contentTypeDescription="Create a new document for eDocs" ma:contentTypeScope="" ma:versionID="1795d3ea5a0f512ddd3e7bd446379160">
  <xsd:schema xmlns:xsd="http://www.w3.org/2001/XMLSchema" xmlns:xs="http://www.w3.org/2001/XMLSchema" xmlns:p="http://schemas.microsoft.com/office/2006/metadata/properties" xmlns:ns1="http://schemas.microsoft.com/sharepoint/v3" xmlns:ns2="c3d4750c-4ee7-44fa-b8ff-e19a0df35da1" xmlns:ns3="3b10ef2a-93d5-488e-ba19-2feba14cfc89" targetNamespace="http://schemas.microsoft.com/office/2006/metadata/properties" ma:root="true" ma:fieldsID="dcdad93a9b48a59ed75e34915877e79c" ns1:_="" ns2:_="" ns3:_="">
    <xsd:import namespace="http://schemas.microsoft.com/sharepoint/v3"/>
    <xsd:import namespace="c3d4750c-4ee7-44fa-b8ff-e19a0df35da1"/>
    <xsd:import namespace="3b10ef2a-93d5-488e-ba19-2feba14cfc89"/>
    <xsd:element name="properties">
      <xsd:complexType>
        <xsd:sequence>
          <xsd:element name="documentManagement">
            <xsd:complexType>
              <xsd:all>
                <xsd:element ref="ns2:eDocs_DocumentTopicsTaxHTField0" minOccurs="0"/>
                <xsd:element ref="ns1:_vti_ItemDeclaredRecord" minOccurs="0"/>
                <xsd:element ref="ns1:_dlc_Exempt" minOccurs="0"/>
                <xsd:element ref="ns1:_dlc_ExpireDateSaved" minOccurs="0"/>
                <xsd:element ref="ns1:_dlc_ExpireDate" minOccurs="0"/>
                <xsd:element ref="ns3:TaxCatchAll" minOccurs="0"/>
                <xsd:element ref="ns2:eDocs_SeriesSubSeriesTaxHTField0" minOccurs="0"/>
                <xsd:element ref="ns2:eDocs_YearTaxHTField0" minOccurs="0"/>
                <xsd:element ref="ns1:eDocs_FileName" minOccurs="0"/>
                <xsd:element ref="ns1:eDocs_FileStatus"/>
                <xsd:element ref="ns2:eDocs_FileTopicsTaxHTField0" minOccurs="0"/>
                <xsd:element ref="ns2:eDocs_SecurityClassifi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0" nillable="true" ma:displayName="Declared Record" ma:hidden="true" ma:internalName="_vti_ItemDeclaredRecord" ma:readOnly="true">
      <xsd:simpleType>
        <xsd:restriction base="dms:DateTime"/>
      </xsd:simpleType>
    </xsd:element>
    <xsd:element name="_dlc_Exempt" ma:index="11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eDocs_FileName" ma:index="19" nillable="true" ma:displayName="File Name" ma:default="0" ma:description="File Number" ma:indexed="true" ma:internalName="eDocs_FileName">
      <xsd:simpleType>
        <xsd:restriction base="dms:Text">
          <xsd:maxLength value="100"/>
        </xsd:restriction>
      </xsd:simpleType>
    </xsd:element>
    <xsd:element name="eDocs_FileStatus" ma:index="20" ma:displayName="Status" ma:default="Live" ma:description="Current Status of the File. This is set to Live, Archived or sent to National Archives" ma:format="Dropdown" ma:indexed="true" ma:internalName="eDocs_FileStatus">
      <xsd:simpleType>
        <xsd:restriction base="dms:Choice">
          <xsd:enumeration value="Live"/>
          <xsd:enumeration value="Archived"/>
          <xsd:enumeration value="Cancelled"/>
          <xsd:enumeration value="Sent to National Archiv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4750c-4ee7-44fa-b8ff-e19a0df35da1" elementFormDefault="qualified">
    <xsd:import namespace="http://schemas.microsoft.com/office/2006/documentManagement/types"/>
    <xsd:import namespace="http://schemas.microsoft.com/office/infopath/2007/PartnerControls"/>
    <xsd:element name="eDocs_DocumentTopicsTaxHTField0" ma:index="9" nillable="true" ma:taxonomy="true" ma:internalName="eDocs_DocumentTopicsTaxHTField0" ma:taxonomyFieldName="eDocs_DocumentTopics" ma:displayName="Document Topics" ma:fieldId="{fbaa881f-c4ae-443f-9fda-fbdd527793d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riesSubSeriesTaxHTField0" ma:index="15" nillable="true" ma:taxonomy="true" ma:internalName="eDocs_SeriesSubSeriesTaxHTField0" ma:taxonomyFieldName="eDocs_SeriesSubSeries" ma:displayName="Sub Series" ma:fieldId="{11f8bb48-43d6-459a-8b80-9123185593c7}" ma:sspId="2e36a89c-badf-4a75-9c1f-7b6075148829" ma:termSetId="8a03c542-8ee2-42ae-859c-5871d357cf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YearTaxHTField0" ma:index="17" nillable="true" ma:taxonomy="true" ma:internalName="eDocs_YearTaxHTField0" ma:taxonomyFieldName="eDocs_Year" ma:displayName="Year" ma:indexed="true" ma:fieldId="{7b1b8a72-8553-41e1-8dd7-5ce464e281f2}" ma:sspId="2e36a89c-badf-4a75-9c1f-7b6075148829" ma:termSetId="19906231-5322-4bde-9eca-e2bf4b2863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FileTopicsTaxHTField0" ma:index="21" nillable="true" ma:taxonomy="true" ma:internalName="eDocs_FileTopicsTaxHTField0" ma:taxonomyFieldName="eDocs_FileTopics" ma:displayName="File Topics" ma:default="" ma:fieldId="{602c691f-3efa-402d-ab5c-baa8c240a9e7}" ma:taxonomyMulti="true" ma:sspId="2e36a89c-badf-4a75-9c1f-7b6075148829" ma:termSetId="3dd97c27-f4a3-428e-88ed-ab421e3bf3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curityClassificationTaxHTField0" ma:index="23" nillable="true" ma:taxonomy="true" ma:internalName="eDocs_SecurityClassificationTaxHTField0" ma:taxonomyFieldName="eDocs_SecurityClassification" ma:displayName="Security Classification" ma:default="" ma:fieldId="{6bbd3faf-a5ab-4e5e-b8a6-a5e099cef439}" ma:sspId="2e36a89c-badf-4a75-9c1f-7b6075148829" ma:termSetId="adff5dbb-d868-43e3-a559-099a223f74a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0ef2a-93d5-488e-ba19-2feba14cfc8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3c103ba-1f97-4f27-9846-b1f13055a516}" ma:internalName="TaxCatchAll" ma:showField="CatchAllData" ma:web="3b10ef2a-93d5-488e-ba19-2feba14cf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6A4E65-5CC0-4BA3-8616-AB2B9581111E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3b10ef2a-93d5-488e-ba19-2feba14cfc89"/>
    <ds:schemaRef ds:uri="c3d4750c-4ee7-44fa-b8ff-e19a0df35da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67D56FC-F854-41A9-BE77-D3EE34E7BD1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9B777F1-4ED8-4BF3-BB5A-C3F9D24B4AB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1A18455-DB18-4120-B16D-4796600AB929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0D7E1C31-53C8-46E4-BE91-D81D6D3BFB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3d4750c-4ee7-44fa-b8ff-e19a0df35da1"/>
    <ds:schemaRef ds:uri="3b10ef2a-93d5-488e-ba19-2feba14cf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Figure A</vt:lpstr>
      <vt:lpstr>Figure B</vt:lpstr>
      <vt:lpstr>Figure C</vt:lpstr>
      <vt:lpstr>Figure D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2.1</vt:lpstr>
      <vt:lpstr>2.2</vt:lpstr>
      <vt:lpstr>2.3</vt:lpstr>
      <vt:lpstr>3.1</vt:lpstr>
      <vt:lpstr>3.2 </vt:lpstr>
      <vt:lpstr>3.3</vt:lpstr>
      <vt:lpstr>3.4 </vt:lpstr>
      <vt:lpstr>3.5 </vt:lpstr>
      <vt:lpstr>3.6</vt:lpstr>
      <vt:lpstr>3.7</vt:lpstr>
      <vt:lpstr>3.8 </vt:lpstr>
      <vt:lpstr>A1 </vt:lpstr>
      <vt:lpstr>A2</vt:lpstr>
      <vt:lpstr>A3</vt:lpstr>
      <vt:lpstr>A4</vt:lpstr>
      <vt:lpstr>A5</vt:lpstr>
      <vt:lpstr>A6</vt:lpstr>
      <vt:lpstr>A7</vt:lpstr>
      <vt:lpstr>A8</vt:lpstr>
      <vt:lpstr>A9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Maurice Dagg</dc:creator>
  <cp:lastModifiedBy>Oisin McGann</cp:lastModifiedBy>
  <cp:lastPrinted>2020-03-04T15:28:15Z</cp:lastPrinted>
  <dcterms:created xsi:type="dcterms:W3CDTF">2019-02-27T12:21:20Z</dcterms:created>
  <dcterms:modified xsi:type="dcterms:W3CDTF">2023-06-29T16:31:15Z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0x0101000BC94875665D404BB1351B53C41FD2C0008F88388FEF170D41990E5C7DA7622C7E</vt:lpwstr>
  </property>
  <property fmtid="{D5CDD505-2E9C-101B-9397-08002B2CF9AE}" pid="3" name="eDocs_FileTopics">
    <vt:lpwstr>9;#Survey|5f8e5aa1-8acf-41fc-aa6e-e2d1eb85dfcf</vt:lpwstr>
  </property>
  <property fmtid="{D5CDD505-2E9C-101B-9397-08002B2CF9AE}" pid="4" name="eDocs_Year">
    <vt:lpwstr>10;#2022|838ad618-661f-45cc-9448-6e00f07e32fb</vt:lpwstr>
  </property>
  <property fmtid="{D5CDD505-2E9C-101B-9397-08002B2CF9AE}" pid="5" name="eDocs_SeriesSubSeries">
    <vt:lpwstr>6;#128|fe2c4814-751d-4f31-9678-f45c4f3a22b8</vt:lpwstr>
  </property>
  <property fmtid="{D5CDD505-2E9C-101B-9397-08002B2CF9AE}" pid="6" name="_dlc_policyId">
    <vt:lpwstr>0x0101000BC94875665D404BB1351B53C41FD2C0|151133126</vt:lpwstr>
  </property>
  <property fmtid="{D5CDD505-2E9C-101B-9397-08002B2CF9AE}" pid="7" name="ItemRetentionFormula">
    <vt:lpwstr/>
  </property>
  <property fmtid="{D5CDD505-2E9C-101B-9397-08002B2CF9AE}" pid="8" name="eDocs_DocumentTopics">
    <vt:lpwstr/>
  </property>
  <property fmtid="{D5CDD505-2E9C-101B-9397-08002B2CF9AE}" pid="9" name="_dlc_LastRun">
    <vt:lpwstr>07/31/2021 23:09:16</vt:lpwstr>
  </property>
  <property fmtid="{D5CDD505-2E9C-101B-9397-08002B2CF9AE}" pid="10" name="_dlc_ItemStageId">
    <vt:lpwstr>1</vt:lpwstr>
  </property>
  <property fmtid="{D5CDD505-2E9C-101B-9397-08002B2CF9AE}" pid="11" name="_docset_NoMedatataSyncRequired">
    <vt:lpwstr>False</vt:lpwstr>
  </property>
  <property fmtid="{D5CDD505-2E9C-101B-9397-08002B2CF9AE}" pid="12" name="eDocs_SecurityClassification">
    <vt:lpwstr>8;#Restricted|eda6ecab-1be4-4ff9-baa9-be209e1a424f</vt:lpwstr>
  </property>
</Properties>
</file>